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I:\ZŠ TGM vestavba ZUŠ\výběr_dodavatele_2025\"/>
    </mc:Choice>
  </mc:AlternateContent>
  <xr:revisionPtr revIDLastSave="0" documentId="13_ncr:1_{C5350E2D-60E2-4968-806E-EAE27FC1C79B}" xr6:coauthVersionLast="36" xr6:coauthVersionMax="47" xr10:uidLastSave="{00000000-0000-0000-0000-000000000000}"/>
  <bookViews>
    <workbookView xWindow="-105" yWindow="-105" windowWidth="23250" windowHeight="12570" activeTab="1" xr2:uid="{00000000-000D-0000-FFFF-FFFF00000000}"/>
  </bookViews>
  <sheets>
    <sheet name="Rekapitulace stavby" sheetId="1" r:id="rId1"/>
    <sheet name="17-051 - Poděbrady ZUŠ" sheetId="2" r:id="rId2"/>
    <sheet name="ZTI_specifikace+cena" sheetId="3" r:id="rId3"/>
    <sheet name="UT" sheetId="4" r:id="rId4"/>
    <sheet name="ELINST" sheetId="5" r:id="rId5"/>
    <sheet name="Slaboproud" sheetId="6" r:id="rId6"/>
    <sheet name="VZT" sheetId="7" r:id="rId7"/>
    <sheet name="VZT_přemístění" sheetId="8" r:id="rId8"/>
    <sheet name="ELINST (2)" sheetId="9" r:id="rId9"/>
  </sheets>
  <externalReferences>
    <externalReference r:id="rId10"/>
  </externalReferences>
  <definedNames>
    <definedName name="_xlnm._FilterDatabase" localSheetId="1" hidden="1">'17-051 - Poděbrady ZUŠ'!$C$148:$K$626</definedName>
    <definedName name="_xlnm._FilterDatabase" localSheetId="7" hidden="1">VZT_přemístění!$C$117:$K$133</definedName>
    <definedName name="_xlnm.Print_Titles" localSheetId="1">'17-051 - Poděbrady ZUŠ'!$148:$148</definedName>
    <definedName name="_xlnm.Print_Titles" localSheetId="0">'Rekapitulace stavby'!$92:$92</definedName>
    <definedName name="_xlnm.Print_Titles" localSheetId="3">UT!$1:$5</definedName>
    <definedName name="_xlnm.Print_Titles" localSheetId="6">VZT!$1:$2</definedName>
    <definedName name="_xlnm.Print_Titles" localSheetId="7">VZT_přemístění!$117:$117</definedName>
    <definedName name="_xlnm.Print_Area" localSheetId="1">'17-051 - Poděbrady ZUŠ'!$C$4:$J$76,'17-051 - Poděbrady ZUŠ'!$C$82:$J$130,'17-051 - Poděbrady ZUŠ'!$C$136:$J$626</definedName>
    <definedName name="_xlnm.Print_Area" localSheetId="0">'Rekapitulace stavby'!$D$4:$AO$76,'Rekapitulace stavby'!$C$82:$AQ$96</definedName>
    <definedName name="_xlnm.Print_Area" localSheetId="3">UT!$A$1:$H$73</definedName>
    <definedName name="_xlnm.Print_Area" localSheetId="6">VZT!$A$1:$I$133</definedName>
    <definedName name="_xlnm.Print_Area" localSheetId="7">VZT_přemístění!$C$4:$J$37,VZT_přemístění!$C$50:$J$76,VZT_přemístění!$C$82:$J$101,VZT_přemístění!$C$107:$J$133</definedName>
  </definedNames>
  <calcPr calcId="191029"/>
</workbook>
</file>

<file path=xl/calcChain.xml><?xml version="1.0" encoding="utf-8"?>
<calcChain xmlns="http://schemas.openxmlformats.org/spreadsheetml/2006/main">
  <c r="J12" i="2" l="1"/>
  <c r="E57" i="3"/>
  <c r="E58" i="3"/>
  <c r="F60" i="5" l="1"/>
  <c r="E67" i="3"/>
  <c r="F67" i="3"/>
  <c r="E66" i="3"/>
  <c r="J627" i="2"/>
  <c r="BK627" i="2"/>
  <c r="H49" i="9" l="1"/>
  <c r="F49" i="9"/>
  <c r="H48" i="9"/>
  <c r="F48" i="9"/>
  <c r="H47" i="9"/>
  <c r="F47" i="9"/>
  <c r="H43" i="9"/>
  <c r="F43" i="9"/>
  <c r="H42" i="9"/>
  <c r="H41" i="9"/>
  <c r="H40" i="9"/>
  <c r="H39" i="9"/>
  <c r="H38" i="9"/>
  <c r="F38" i="9"/>
  <c r="H37" i="9"/>
  <c r="F37" i="9"/>
  <c r="H36" i="9"/>
  <c r="F36" i="9"/>
  <c r="H35" i="9"/>
  <c r="F35" i="9"/>
  <c r="H34" i="9"/>
  <c r="H33" i="9"/>
  <c r="H29" i="9"/>
  <c r="F29" i="9"/>
  <c r="H28" i="9"/>
  <c r="F28" i="9"/>
  <c r="H27" i="9"/>
  <c r="F27" i="9"/>
  <c r="H26" i="9"/>
  <c r="F26" i="9"/>
  <c r="BK133" i="8"/>
  <c r="BI133" i="8"/>
  <c r="BH133" i="8"/>
  <c r="BG133" i="8"/>
  <c r="BF133" i="8"/>
  <c r="T133" i="8"/>
  <c r="R133" i="8"/>
  <c r="R132" i="8" s="1"/>
  <c r="P133" i="8"/>
  <c r="P132" i="8" s="1"/>
  <c r="J133" i="8"/>
  <c r="BE133" i="8" s="1"/>
  <c r="BK132" i="8"/>
  <c r="T132" i="8"/>
  <c r="J132" i="8"/>
  <c r="J100" i="8" s="1"/>
  <c r="BK131" i="8"/>
  <c r="BK130" i="8" s="1"/>
  <c r="J130" i="8" s="1"/>
  <c r="J99" i="8" s="1"/>
  <c r="BI131" i="8"/>
  <c r="BH131" i="8"/>
  <c r="BG131" i="8"/>
  <c r="BF131" i="8"/>
  <c r="T131" i="8"/>
  <c r="T130" i="8" s="1"/>
  <c r="R131" i="8"/>
  <c r="R130" i="8" s="1"/>
  <c r="P131" i="8"/>
  <c r="P130" i="8" s="1"/>
  <c r="J131" i="8"/>
  <c r="BE131" i="8" s="1"/>
  <c r="BI129" i="8"/>
  <c r="BH129" i="8"/>
  <c r="BG129" i="8"/>
  <c r="BF129" i="8"/>
  <c r="T129" i="8"/>
  <c r="T128" i="8" s="1"/>
  <c r="T127" i="8" s="1"/>
  <c r="R129" i="8"/>
  <c r="R128" i="8" s="1"/>
  <c r="P129" i="8"/>
  <c r="P128" i="8" s="1"/>
  <c r="P127" i="8" s="1"/>
  <c r="BK126" i="8"/>
  <c r="BI126" i="8"/>
  <c r="BH126" i="8"/>
  <c r="BG126" i="8"/>
  <c r="BF126" i="8"/>
  <c r="T126" i="8"/>
  <c r="R126" i="8"/>
  <c r="P126" i="8"/>
  <c r="J126" i="8"/>
  <c r="BE126" i="8" s="1"/>
  <c r="BK125" i="8"/>
  <c r="BI125" i="8"/>
  <c r="BH125" i="8"/>
  <c r="BG125" i="8"/>
  <c r="BF125" i="8"/>
  <c r="T125" i="8"/>
  <c r="R125" i="8"/>
  <c r="P125" i="8"/>
  <c r="J125" i="8"/>
  <c r="BE125" i="8" s="1"/>
  <c r="BK124" i="8"/>
  <c r="BI124" i="8"/>
  <c r="BH124" i="8"/>
  <c r="BG124" i="8"/>
  <c r="BF124" i="8"/>
  <c r="T124" i="8"/>
  <c r="R124" i="8"/>
  <c r="P124" i="8"/>
  <c r="J124" i="8"/>
  <c r="BE124" i="8" s="1"/>
  <c r="BK122" i="8"/>
  <c r="BI122" i="8"/>
  <c r="BH122" i="8"/>
  <c r="BG122" i="8"/>
  <c r="BF122" i="8"/>
  <c r="T122" i="8"/>
  <c r="R122" i="8"/>
  <c r="P122" i="8"/>
  <c r="J122" i="8"/>
  <c r="BE122" i="8" s="1"/>
  <c r="BK121" i="8"/>
  <c r="BI121" i="8"/>
  <c r="BH121" i="8"/>
  <c r="BG121" i="8"/>
  <c r="BF121" i="8"/>
  <c r="T121" i="8"/>
  <c r="R121" i="8"/>
  <c r="R120" i="8" s="1"/>
  <c r="R119" i="8" s="1"/>
  <c r="P121" i="8"/>
  <c r="J121" i="8"/>
  <c r="BE121" i="8" s="1"/>
  <c r="F112" i="8"/>
  <c r="E110" i="8"/>
  <c r="F87" i="8"/>
  <c r="E85" i="8"/>
  <c r="J35" i="8"/>
  <c r="J34" i="8"/>
  <c r="J33" i="8"/>
  <c r="J22" i="8"/>
  <c r="E22" i="8"/>
  <c r="J115" i="8" s="1"/>
  <c r="J21" i="8"/>
  <c r="J19" i="8"/>
  <c r="E19" i="8"/>
  <c r="J89" i="8" s="1"/>
  <c r="J18" i="8"/>
  <c r="J16" i="8"/>
  <c r="E16" i="8"/>
  <c r="F115" i="8" s="1"/>
  <c r="J15" i="8"/>
  <c r="J13" i="8"/>
  <c r="E13" i="8"/>
  <c r="F89" i="8" s="1"/>
  <c r="J12" i="8"/>
  <c r="J10" i="8"/>
  <c r="J112" i="8" s="1"/>
  <c r="H129" i="7"/>
  <c r="H126" i="7"/>
  <c r="H125" i="7"/>
  <c r="H119" i="7"/>
  <c r="H118" i="7"/>
  <c r="H117" i="7"/>
  <c r="H116" i="7"/>
  <c r="H115" i="7"/>
  <c r="H114" i="7"/>
  <c r="H113" i="7"/>
  <c r="H112" i="7"/>
  <c r="H111" i="7"/>
  <c r="H106" i="7"/>
  <c r="H105" i="7"/>
  <c r="H104" i="7"/>
  <c r="H103" i="7"/>
  <c r="H102" i="7"/>
  <c r="H101" i="7"/>
  <c r="H96" i="7"/>
  <c r="H95" i="7"/>
  <c r="H94" i="7"/>
  <c r="H90" i="7"/>
  <c r="H88" i="7"/>
  <c r="H84" i="7"/>
  <c r="H82" i="7"/>
  <c r="H78" i="7"/>
  <c r="H76" i="7"/>
  <c r="H72" i="7"/>
  <c r="H70" i="7"/>
  <c r="H69" i="7"/>
  <c r="H66" i="7"/>
  <c r="H62" i="7"/>
  <c r="H58" i="7"/>
  <c r="H55" i="7"/>
  <c r="H53" i="7"/>
  <c r="H52" i="7"/>
  <c r="H51" i="7"/>
  <c r="H50" i="7"/>
  <c r="H49" i="7"/>
  <c r="H48" i="7"/>
  <c r="H45" i="7"/>
  <c r="H44" i="7"/>
  <c r="H43" i="7"/>
  <c r="H42" i="7"/>
  <c r="H41" i="7"/>
  <c r="H40" i="7"/>
  <c r="H39" i="7"/>
  <c r="H38" i="7"/>
  <c r="H37" i="7"/>
  <c r="H36" i="7"/>
  <c r="H35" i="7"/>
  <c r="H34" i="7"/>
  <c r="H30" i="7"/>
  <c r="H29" i="7"/>
  <c r="H28" i="7"/>
  <c r="H27" i="7"/>
  <c r="H26" i="7"/>
  <c r="H25" i="7"/>
  <c r="H24" i="7"/>
  <c r="H23" i="7"/>
  <c r="H22" i="7"/>
  <c r="H21" i="7"/>
  <c r="H20" i="7"/>
  <c r="H19" i="7"/>
  <c r="H16" i="7"/>
  <c r="H12" i="7"/>
  <c r="H11" i="7"/>
  <c r="H10" i="7"/>
  <c r="H8" i="7"/>
  <c r="H7" i="7"/>
  <c r="H5" i="7"/>
  <c r="H28" i="6"/>
  <c r="F28" i="6"/>
  <c r="I28" i="6" s="1"/>
  <c r="H26" i="6"/>
  <c r="F26" i="6"/>
  <c r="H24" i="6"/>
  <c r="F24" i="6"/>
  <c r="I24" i="6" s="1"/>
  <c r="H23" i="6"/>
  <c r="F23" i="6"/>
  <c r="I23" i="6" s="1"/>
  <c r="H22" i="6"/>
  <c r="F22" i="6"/>
  <c r="I22" i="6" s="1"/>
  <c r="H20" i="6"/>
  <c r="F20" i="6"/>
  <c r="H19" i="6"/>
  <c r="F19" i="6"/>
  <c r="H18" i="6"/>
  <c r="F18" i="6"/>
  <c r="I18" i="6" s="1"/>
  <c r="H16" i="6"/>
  <c r="I16" i="6" s="1"/>
  <c r="H15" i="6"/>
  <c r="F15" i="6"/>
  <c r="I15" i="6" s="1"/>
  <c r="H14" i="6"/>
  <c r="F14" i="6"/>
  <c r="H13" i="6"/>
  <c r="F13" i="6"/>
  <c r="I13" i="6" s="1"/>
  <c r="H12" i="6"/>
  <c r="I12" i="6" s="1"/>
  <c r="F12" i="6"/>
  <c r="H11" i="6"/>
  <c r="F11" i="6"/>
  <c r="I11" i="6" s="1"/>
  <c r="H10" i="6"/>
  <c r="F10" i="6"/>
  <c r="I10" i="6" s="1"/>
  <c r="H9" i="6"/>
  <c r="F9" i="6"/>
  <c r="I9" i="6" s="1"/>
  <c r="H8" i="6"/>
  <c r="F8" i="6"/>
  <c r="H7" i="6"/>
  <c r="F7" i="6"/>
  <c r="H6" i="6"/>
  <c r="F6" i="6"/>
  <c r="I6" i="6" s="1"/>
  <c r="H5" i="6"/>
  <c r="I5" i="6" s="1"/>
  <c r="F5" i="6"/>
  <c r="H4" i="6"/>
  <c r="F4" i="6"/>
  <c r="H139" i="5"/>
  <c r="H140" i="5" s="1"/>
  <c r="F139" i="5"/>
  <c r="F140" i="5" s="1"/>
  <c r="H135" i="5"/>
  <c r="F135" i="5"/>
  <c r="H134" i="5"/>
  <c r="H133" i="5"/>
  <c r="H132" i="5"/>
  <c r="H131" i="5"/>
  <c r="H130" i="5"/>
  <c r="F130" i="5"/>
  <c r="H129" i="5"/>
  <c r="F129" i="5"/>
  <c r="H128" i="5"/>
  <c r="F128" i="5"/>
  <c r="H127" i="5"/>
  <c r="F127" i="5"/>
  <c r="H126" i="5"/>
  <c r="F126" i="5"/>
  <c r="H125" i="5"/>
  <c r="F125" i="5"/>
  <c r="F136" i="5" s="1"/>
  <c r="H121" i="5"/>
  <c r="H120" i="5"/>
  <c r="H119" i="5"/>
  <c r="F118" i="5"/>
  <c r="F117" i="5"/>
  <c r="F116" i="5"/>
  <c r="F115" i="5"/>
  <c r="F114" i="5"/>
  <c r="F113" i="5"/>
  <c r="F112" i="5"/>
  <c r="F111" i="5"/>
  <c r="F110" i="5"/>
  <c r="F109" i="5"/>
  <c r="F108" i="5"/>
  <c r="H104" i="5"/>
  <c r="F104" i="5"/>
  <c r="H103" i="5"/>
  <c r="F103" i="5"/>
  <c r="H102" i="5"/>
  <c r="F102" i="5"/>
  <c r="H101" i="5"/>
  <c r="F101" i="5"/>
  <c r="H100" i="5"/>
  <c r="F100" i="5"/>
  <c r="H99" i="5"/>
  <c r="F99" i="5"/>
  <c r="H98" i="5"/>
  <c r="F98" i="5"/>
  <c r="H97" i="5"/>
  <c r="F97" i="5"/>
  <c r="H96" i="5"/>
  <c r="F96" i="5"/>
  <c r="H95" i="5"/>
  <c r="F95" i="5"/>
  <c r="H94" i="5"/>
  <c r="F94" i="5"/>
  <c r="H89" i="5"/>
  <c r="H88" i="5"/>
  <c r="H87" i="5"/>
  <c r="H86" i="5"/>
  <c r="H85" i="5"/>
  <c r="H84" i="5"/>
  <c r="H83" i="5"/>
  <c r="F83" i="5"/>
  <c r="H82" i="5"/>
  <c r="F82" i="5"/>
  <c r="H81" i="5"/>
  <c r="F81" i="5"/>
  <c r="H80" i="5"/>
  <c r="H79" i="5"/>
  <c r="F79" i="5"/>
  <c r="H78" i="5"/>
  <c r="F78" i="5"/>
  <c r="H77" i="5"/>
  <c r="F77" i="5"/>
  <c r="H76" i="5"/>
  <c r="F76" i="5"/>
  <c r="H75" i="5"/>
  <c r="F75" i="5"/>
  <c r="H74" i="5"/>
  <c r="F74" i="5"/>
  <c r="H73" i="5"/>
  <c r="F73" i="5"/>
  <c r="H72" i="5"/>
  <c r="H71" i="5"/>
  <c r="F71" i="5"/>
  <c r="H70" i="5"/>
  <c r="F70" i="5"/>
  <c r="H69" i="5"/>
  <c r="F69" i="5"/>
  <c r="H68" i="5"/>
  <c r="F68" i="5"/>
  <c r="H67" i="5"/>
  <c r="F67" i="5"/>
  <c r="H66" i="5"/>
  <c r="F66" i="5"/>
  <c r="H65" i="5"/>
  <c r="F65" i="5"/>
  <c r="H64" i="5"/>
  <c r="F64" i="5"/>
  <c r="H63" i="5"/>
  <c r="F63" i="5"/>
  <c r="H62" i="5"/>
  <c r="F62" i="5"/>
  <c r="H61" i="5"/>
  <c r="H60" i="5"/>
  <c r="H56" i="5"/>
  <c r="H55" i="5"/>
  <c r="H54" i="5"/>
  <c r="F54" i="5"/>
  <c r="H53" i="5"/>
  <c r="F53" i="5"/>
  <c r="H52" i="5"/>
  <c r="F52" i="5"/>
  <c r="H51" i="5"/>
  <c r="F51" i="5"/>
  <c r="H50" i="5"/>
  <c r="F50" i="5"/>
  <c r="H49" i="5"/>
  <c r="F49" i="5"/>
  <c r="H48" i="5"/>
  <c r="F48" i="5"/>
  <c r="H47" i="5"/>
  <c r="F47" i="5"/>
  <c r="H46" i="5"/>
  <c r="F46" i="5"/>
  <c r="H45" i="5"/>
  <c r="F45" i="5"/>
  <c r="H44" i="5"/>
  <c r="F44" i="5"/>
  <c r="H43" i="5"/>
  <c r="F43" i="5"/>
  <c r="H42" i="5"/>
  <c r="F42" i="5"/>
  <c r="H41" i="5"/>
  <c r="F41" i="5"/>
  <c r="H40" i="5"/>
  <c r="F40" i="5"/>
  <c r="H39" i="5"/>
  <c r="F39" i="5"/>
  <c r="H38" i="5"/>
  <c r="F38" i="5"/>
  <c r="H37" i="5"/>
  <c r="F37" i="5"/>
  <c r="H36" i="5"/>
  <c r="F36" i="5"/>
  <c r="H32" i="5"/>
  <c r="F32" i="5"/>
  <c r="H31" i="5"/>
  <c r="F31" i="5"/>
  <c r="H30" i="5"/>
  <c r="F27" i="5"/>
  <c r="H26" i="5"/>
  <c r="H27" i="5" s="1"/>
  <c r="H69" i="4"/>
  <c r="H65" i="4"/>
  <c r="H63" i="4"/>
  <c r="H61" i="4"/>
  <c r="H59" i="4"/>
  <c r="H57" i="4"/>
  <c r="H55" i="4"/>
  <c r="H53" i="4"/>
  <c r="H51" i="4"/>
  <c r="H49" i="4"/>
  <c r="H47" i="4"/>
  <c r="H45" i="4"/>
  <c r="H43" i="4"/>
  <c r="H41" i="4"/>
  <c r="H39" i="4"/>
  <c r="H37" i="4"/>
  <c r="H35" i="4"/>
  <c r="H33" i="4"/>
  <c r="H31" i="4"/>
  <c r="H29" i="4"/>
  <c r="H27" i="4"/>
  <c r="H25" i="4"/>
  <c r="H23" i="4"/>
  <c r="H21" i="4"/>
  <c r="H19" i="4"/>
  <c r="H17" i="4"/>
  <c r="H15" i="4"/>
  <c r="H13" i="4"/>
  <c r="H11" i="4"/>
  <c r="H9" i="4"/>
  <c r="H7" i="4"/>
  <c r="E65" i="3"/>
  <c r="E64" i="3"/>
  <c r="E63" i="3"/>
  <c r="E62" i="3"/>
  <c r="E61" i="3"/>
  <c r="E60" i="3"/>
  <c r="E59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3" i="3"/>
  <c r="E12" i="3"/>
  <c r="E11" i="3"/>
  <c r="E10" i="3"/>
  <c r="E9" i="3"/>
  <c r="E8" i="3"/>
  <c r="E7" i="3"/>
  <c r="E6" i="3"/>
  <c r="F57" i="5" l="1"/>
  <c r="H57" i="5"/>
  <c r="I7" i="6"/>
  <c r="I14" i="6"/>
  <c r="I19" i="6"/>
  <c r="H108" i="7"/>
  <c r="H130" i="7" s="1"/>
  <c r="I409" i="2" s="1"/>
  <c r="F30" i="9"/>
  <c r="H5" i="9" s="1"/>
  <c r="H44" i="9"/>
  <c r="F50" i="9"/>
  <c r="F33" i="8"/>
  <c r="F44" i="9"/>
  <c r="F54" i="3"/>
  <c r="E14" i="3"/>
  <c r="F38" i="3"/>
  <c r="H136" i="5"/>
  <c r="F35" i="8"/>
  <c r="F122" i="5"/>
  <c r="H33" i="5"/>
  <c r="F105" i="5"/>
  <c r="H30" i="9"/>
  <c r="H6" i="9" s="1"/>
  <c r="H50" i="9"/>
  <c r="E54" i="3"/>
  <c r="H67" i="4"/>
  <c r="H71" i="4" s="1"/>
  <c r="H73" i="4" s="1"/>
  <c r="I403" i="2" s="1"/>
  <c r="F33" i="5"/>
  <c r="H105" i="5"/>
  <c r="H122" i="5"/>
  <c r="I4" i="6"/>
  <c r="I29" i="6" s="1"/>
  <c r="I407" i="2" s="1"/>
  <c r="I8" i="6"/>
  <c r="I20" i="6"/>
  <c r="I26" i="6"/>
  <c r="F34" i="8"/>
  <c r="J32" i="8"/>
  <c r="BK120" i="8"/>
  <c r="BK119" i="8" s="1"/>
  <c r="T120" i="8"/>
  <c r="T119" i="8" s="1"/>
  <c r="T118" i="8" s="1"/>
  <c r="R127" i="8"/>
  <c r="R118" i="8" s="1"/>
  <c r="P120" i="8"/>
  <c r="P119" i="8" s="1"/>
  <c r="P118" i="8" s="1"/>
  <c r="F90" i="8"/>
  <c r="F114" i="8"/>
  <c r="J87" i="8"/>
  <c r="J90" i="8"/>
  <c r="J114" i="8"/>
  <c r="F32" i="8"/>
  <c r="F90" i="5"/>
  <c r="F91" i="5" s="1"/>
  <c r="H5" i="5" s="1"/>
  <c r="H90" i="5"/>
  <c r="H91" i="5" s="1"/>
  <c r="F14" i="3"/>
  <c r="F69" i="3" s="1"/>
  <c r="I401" i="2" s="1"/>
  <c r="E38" i="3"/>
  <c r="H7" i="9" l="1"/>
  <c r="H12" i="9" s="1"/>
  <c r="H6" i="5"/>
  <c r="J120" i="8"/>
  <c r="J96" i="8" s="1"/>
  <c r="J119" i="8"/>
  <c r="J95" i="8" s="1"/>
  <c r="H7" i="5"/>
  <c r="H12" i="5" s="1"/>
  <c r="I405" i="2" s="1"/>
  <c r="H17" i="9" l="1"/>
  <c r="H18" i="9" s="1"/>
  <c r="I129" i="8"/>
  <c r="J129" i="8" s="1"/>
  <c r="BE129" i="8" s="1"/>
  <c r="H17" i="5"/>
  <c r="H18" i="5" s="1"/>
  <c r="BK129" i="8" l="1"/>
  <c r="BK128" i="8" s="1"/>
  <c r="F31" i="8"/>
  <c r="J31" i="8"/>
  <c r="J37" i="2"/>
  <c r="J36" i="2"/>
  <c r="AY95" i="1" s="1"/>
  <c r="J35" i="2"/>
  <c r="AX95" i="1"/>
  <c r="BI626" i="2"/>
  <c r="BH626" i="2"/>
  <c r="BG626" i="2"/>
  <c r="BF626" i="2"/>
  <c r="T626" i="2"/>
  <c r="T625" i="2"/>
  <c r="R626" i="2"/>
  <c r="R625" i="2"/>
  <c r="P626" i="2"/>
  <c r="P625" i="2"/>
  <c r="BI624" i="2"/>
  <c r="BH624" i="2"/>
  <c r="BG624" i="2"/>
  <c r="BF624" i="2"/>
  <c r="T624" i="2"/>
  <c r="T623" i="2"/>
  <c r="T622" i="2" s="1"/>
  <c r="R624" i="2"/>
  <c r="R623" i="2"/>
  <c r="R622" i="2"/>
  <c r="P624" i="2"/>
  <c r="P623" i="2" s="1"/>
  <c r="P622" i="2" s="1"/>
  <c r="BI621" i="2"/>
  <c r="BH621" i="2"/>
  <c r="BG621" i="2"/>
  <c r="BF621" i="2"/>
  <c r="T621" i="2"/>
  <c r="R621" i="2"/>
  <c r="P621" i="2"/>
  <c r="BI618" i="2"/>
  <c r="BH618" i="2"/>
  <c r="BG618" i="2"/>
  <c r="BF618" i="2"/>
  <c r="T618" i="2"/>
  <c r="R618" i="2"/>
  <c r="P618" i="2"/>
  <c r="BI617" i="2"/>
  <c r="BH617" i="2"/>
  <c r="BG617" i="2"/>
  <c r="BF617" i="2"/>
  <c r="T617" i="2"/>
  <c r="R617" i="2"/>
  <c r="P617" i="2"/>
  <c r="BI616" i="2"/>
  <c r="BH616" i="2"/>
  <c r="BG616" i="2"/>
  <c r="BF616" i="2"/>
  <c r="T616" i="2"/>
  <c r="R616" i="2"/>
  <c r="P616" i="2"/>
  <c r="BI615" i="2"/>
  <c r="BH615" i="2"/>
  <c r="BG615" i="2"/>
  <c r="BF615" i="2"/>
  <c r="T615" i="2"/>
  <c r="R615" i="2"/>
  <c r="P615" i="2"/>
  <c r="BI614" i="2"/>
  <c r="BH614" i="2"/>
  <c r="BG614" i="2"/>
  <c r="BF614" i="2"/>
  <c r="T614" i="2"/>
  <c r="R614" i="2"/>
  <c r="P614" i="2"/>
  <c r="BI610" i="2"/>
  <c r="BH610" i="2"/>
  <c r="BG610" i="2"/>
  <c r="BF610" i="2"/>
  <c r="T610" i="2"/>
  <c r="R610" i="2"/>
  <c r="P610" i="2"/>
  <c r="BI609" i="2"/>
  <c r="BH609" i="2"/>
  <c r="BG609" i="2"/>
  <c r="BF609" i="2"/>
  <c r="T609" i="2"/>
  <c r="R609" i="2"/>
  <c r="P609" i="2"/>
  <c r="BI607" i="2"/>
  <c r="BH607" i="2"/>
  <c r="BG607" i="2"/>
  <c r="BF607" i="2"/>
  <c r="T607" i="2"/>
  <c r="R607" i="2"/>
  <c r="P607" i="2"/>
  <c r="BI604" i="2"/>
  <c r="BH604" i="2"/>
  <c r="BG604" i="2"/>
  <c r="BF604" i="2"/>
  <c r="T604" i="2"/>
  <c r="R604" i="2"/>
  <c r="P604" i="2"/>
  <c r="BI595" i="2"/>
  <c r="BH595" i="2"/>
  <c r="BG595" i="2"/>
  <c r="BF595" i="2"/>
  <c r="T595" i="2"/>
  <c r="R595" i="2"/>
  <c r="P595" i="2"/>
  <c r="BI593" i="2"/>
  <c r="BH593" i="2"/>
  <c r="BG593" i="2"/>
  <c r="BF593" i="2"/>
  <c r="T593" i="2"/>
  <c r="R593" i="2"/>
  <c r="P593" i="2"/>
  <c r="BI586" i="2"/>
  <c r="BH586" i="2"/>
  <c r="BG586" i="2"/>
  <c r="BF586" i="2"/>
  <c r="T586" i="2"/>
  <c r="R586" i="2"/>
  <c r="P586" i="2"/>
  <c r="BI582" i="2"/>
  <c r="BH582" i="2"/>
  <c r="BG582" i="2"/>
  <c r="BF582" i="2"/>
  <c r="T582" i="2"/>
  <c r="R582" i="2"/>
  <c r="P582" i="2"/>
  <c r="BI581" i="2"/>
  <c r="BH581" i="2"/>
  <c r="BG581" i="2"/>
  <c r="BF581" i="2"/>
  <c r="T581" i="2"/>
  <c r="R581" i="2"/>
  <c r="P581" i="2"/>
  <c r="BI578" i="2"/>
  <c r="BH578" i="2"/>
  <c r="BG578" i="2"/>
  <c r="BF578" i="2"/>
  <c r="T578" i="2"/>
  <c r="R578" i="2"/>
  <c r="P578" i="2"/>
  <c r="BI575" i="2"/>
  <c r="BH575" i="2"/>
  <c r="BG575" i="2"/>
  <c r="BF575" i="2"/>
  <c r="T575" i="2"/>
  <c r="R575" i="2"/>
  <c r="P575" i="2"/>
  <c r="BI574" i="2"/>
  <c r="BH574" i="2"/>
  <c r="BG574" i="2"/>
  <c r="BF574" i="2"/>
  <c r="T574" i="2"/>
  <c r="R574" i="2"/>
  <c r="P574" i="2"/>
  <c r="BI571" i="2"/>
  <c r="BH571" i="2"/>
  <c r="BG571" i="2"/>
  <c r="BF571" i="2"/>
  <c r="T571" i="2"/>
  <c r="R571" i="2"/>
  <c r="P571" i="2"/>
  <c r="BI570" i="2"/>
  <c r="BH570" i="2"/>
  <c r="BG570" i="2"/>
  <c r="BF570" i="2"/>
  <c r="T570" i="2"/>
  <c r="R570" i="2"/>
  <c r="P570" i="2"/>
  <c r="BI566" i="2"/>
  <c r="BH566" i="2"/>
  <c r="BG566" i="2"/>
  <c r="BF566" i="2"/>
  <c r="T566" i="2"/>
  <c r="R566" i="2"/>
  <c r="P566" i="2"/>
  <c r="BI564" i="2"/>
  <c r="BH564" i="2"/>
  <c r="BG564" i="2"/>
  <c r="BF564" i="2"/>
  <c r="T564" i="2"/>
  <c r="R564" i="2"/>
  <c r="P564" i="2"/>
  <c r="BI561" i="2"/>
  <c r="BH561" i="2"/>
  <c r="BG561" i="2"/>
  <c r="BF561" i="2"/>
  <c r="T561" i="2"/>
  <c r="R561" i="2"/>
  <c r="P561" i="2"/>
  <c r="BI559" i="2"/>
  <c r="BH559" i="2"/>
  <c r="BG559" i="2"/>
  <c r="BF559" i="2"/>
  <c r="T559" i="2"/>
  <c r="R559" i="2"/>
  <c r="P559" i="2"/>
  <c r="BI556" i="2"/>
  <c r="BH556" i="2"/>
  <c r="BG556" i="2"/>
  <c r="BF556" i="2"/>
  <c r="T556" i="2"/>
  <c r="R556" i="2"/>
  <c r="P556" i="2"/>
  <c r="BI553" i="2"/>
  <c r="BH553" i="2"/>
  <c r="BG553" i="2"/>
  <c r="BF553" i="2"/>
  <c r="T553" i="2"/>
  <c r="R553" i="2"/>
  <c r="P553" i="2"/>
  <c r="BI549" i="2"/>
  <c r="BH549" i="2"/>
  <c r="BG549" i="2"/>
  <c r="BF549" i="2"/>
  <c r="T549" i="2"/>
  <c r="R549" i="2"/>
  <c r="P549" i="2"/>
  <c r="BI547" i="2"/>
  <c r="BH547" i="2"/>
  <c r="BG547" i="2"/>
  <c r="BF547" i="2"/>
  <c r="T547" i="2"/>
  <c r="R547" i="2"/>
  <c r="P547" i="2"/>
  <c r="BI546" i="2"/>
  <c r="BH546" i="2"/>
  <c r="BG546" i="2"/>
  <c r="BF546" i="2"/>
  <c r="T546" i="2"/>
  <c r="R546" i="2"/>
  <c r="P546" i="2"/>
  <c r="BI543" i="2"/>
  <c r="BH543" i="2"/>
  <c r="BG543" i="2"/>
  <c r="BF543" i="2"/>
  <c r="T543" i="2"/>
  <c r="R543" i="2"/>
  <c r="P543" i="2"/>
  <c r="BI540" i="2"/>
  <c r="BH540" i="2"/>
  <c r="BG540" i="2"/>
  <c r="BF540" i="2"/>
  <c r="T540" i="2"/>
  <c r="R540" i="2"/>
  <c r="P540" i="2"/>
  <c r="BI538" i="2"/>
  <c r="BH538" i="2"/>
  <c r="BG538" i="2"/>
  <c r="BF538" i="2"/>
  <c r="T538" i="2"/>
  <c r="R538" i="2"/>
  <c r="P538" i="2"/>
  <c r="BI537" i="2"/>
  <c r="BH537" i="2"/>
  <c r="BG537" i="2"/>
  <c r="BF537" i="2"/>
  <c r="T537" i="2"/>
  <c r="R537" i="2"/>
  <c r="P537" i="2"/>
  <c r="BI536" i="2"/>
  <c r="BH536" i="2"/>
  <c r="BG536" i="2"/>
  <c r="BF536" i="2"/>
  <c r="T536" i="2"/>
  <c r="R536" i="2"/>
  <c r="P536" i="2"/>
  <c r="BI535" i="2"/>
  <c r="BH535" i="2"/>
  <c r="BG535" i="2"/>
  <c r="BF535" i="2"/>
  <c r="T535" i="2"/>
  <c r="R535" i="2"/>
  <c r="P535" i="2"/>
  <c r="BI534" i="2"/>
  <c r="BH534" i="2"/>
  <c r="BG534" i="2"/>
  <c r="BF534" i="2"/>
  <c r="T534" i="2"/>
  <c r="R534" i="2"/>
  <c r="P534" i="2"/>
  <c r="BI533" i="2"/>
  <c r="BH533" i="2"/>
  <c r="BG533" i="2"/>
  <c r="BF533" i="2"/>
  <c r="T533" i="2"/>
  <c r="R533" i="2"/>
  <c r="P533" i="2"/>
  <c r="BI532" i="2"/>
  <c r="BH532" i="2"/>
  <c r="BG532" i="2"/>
  <c r="BF532" i="2"/>
  <c r="T532" i="2"/>
  <c r="R532" i="2"/>
  <c r="P532" i="2"/>
  <c r="BI531" i="2"/>
  <c r="BH531" i="2"/>
  <c r="BG531" i="2"/>
  <c r="BF531" i="2"/>
  <c r="T531" i="2"/>
  <c r="R531" i="2"/>
  <c r="P531" i="2"/>
  <c r="BI530" i="2"/>
  <c r="BH530" i="2"/>
  <c r="BG530" i="2"/>
  <c r="BF530" i="2"/>
  <c r="T530" i="2"/>
  <c r="R530" i="2"/>
  <c r="P530" i="2"/>
  <c r="BI529" i="2"/>
  <c r="BH529" i="2"/>
  <c r="BG529" i="2"/>
  <c r="BF529" i="2"/>
  <c r="T529" i="2"/>
  <c r="R529" i="2"/>
  <c r="P529" i="2"/>
  <c r="BI528" i="2"/>
  <c r="BH528" i="2"/>
  <c r="BG528" i="2"/>
  <c r="BF528" i="2"/>
  <c r="T528" i="2"/>
  <c r="R528" i="2"/>
  <c r="P528" i="2"/>
  <c r="BI525" i="2"/>
  <c r="BH525" i="2"/>
  <c r="BG525" i="2"/>
  <c r="BF525" i="2"/>
  <c r="T525" i="2"/>
  <c r="R525" i="2"/>
  <c r="P525" i="2"/>
  <c r="BI524" i="2"/>
  <c r="BH524" i="2"/>
  <c r="BG524" i="2"/>
  <c r="BF524" i="2"/>
  <c r="T524" i="2"/>
  <c r="R524" i="2"/>
  <c r="P524" i="2"/>
  <c r="BI523" i="2"/>
  <c r="BH523" i="2"/>
  <c r="BG523" i="2"/>
  <c r="BF523" i="2"/>
  <c r="T523" i="2"/>
  <c r="R523" i="2"/>
  <c r="P523" i="2"/>
  <c r="BI522" i="2"/>
  <c r="BH522" i="2"/>
  <c r="BG522" i="2"/>
  <c r="BF522" i="2"/>
  <c r="T522" i="2"/>
  <c r="R522" i="2"/>
  <c r="P522" i="2"/>
  <c r="BI521" i="2"/>
  <c r="BH521" i="2"/>
  <c r="BG521" i="2"/>
  <c r="BF521" i="2"/>
  <c r="T521" i="2"/>
  <c r="R521" i="2"/>
  <c r="P521" i="2"/>
  <c r="BI520" i="2"/>
  <c r="BH520" i="2"/>
  <c r="BG520" i="2"/>
  <c r="BF520" i="2"/>
  <c r="T520" i="2"/>
  <c r="R520" i="2"/>
  <c r="P520" i="2"/>
  <c r="BI519" i="2"/>
  <c r="BH519" i="2"/>
  <c r="BG519" i="2"/>
  <c r="BF519" i="2"/>
  <c r="T519" i="2"/>
  <c r="R519" i="2"/>
  <c r="P519" i="2"/>
  <c r="BI518" i="2"/>
  <c r="BH518" i="2"/>
  <c r="BG518" i="2"/>
  <c r="BF518" i="2"/>
  <c r="T518" i="2"/>
  <c r="R518" i="2"/>
  <c r="P518" i="2"/>
  <c r="BI517" i="2"/>
  <c r="BH517" i="2"/>
  <c r="BG517" i="2"/>
  <c r="BF517" i="2"/>
  <c r="T517" i="2"/>
  <c r="R517" i="2"/>
  <c r="P517" i="2"/>
  <c r="BI516" i="2"/>
  <c r="BH516" i="2"/>
  <c r="BG516" i="2"/>
  <c r="BF516" i="2"/>
  <c r="T516" i="2"/>
  <c r="R516" i="2"/>
  <c r="P516" i="2"/>
  <c r="BI515" i="2"/>
  <c r="BH515" i="2"/>
  <c r="BG515" i="2"/>
  <c r="BF515" i="2"/>
  <c r="T515" i="2"/>
  <c r="R515" i="2"/>
  <c r="P515" i="2"/>
  <c r="BI514" i="2"/>
  <c r="BH514" i="2"/>
  <c r="BG514" i="2"/>
  <c r="BF514" i="2"/>
  <c r="T514" i="2"/>
  <c r="R514" i="2"/>
  <c r="P514" i="2"/>
  <c r="BI513" i="2"/>
  <c r="BH513" i="2"/>
  <c r="BG513" i="2"/>
  <c r="BF513" i="2"/>
  <c r="T513" i="2"/>
  <c r="R513" i="2"/>
  <c r="P513" i="2"/>
  <c r="BI512" i="2"/>
  <c r="BH512" i="2"/>
  <c r="BG512" i="2"/>
  <c r="BF512" i="2"/>
  <c r="T512" i="2"/>
  <c r="R512" i="2"/>
  <c r="P512" i="2"/>
  <c r="BI511" i="2"/>
  <c r="BH511" i="2"/>
  <c r="BG511" i="2"/>
  <c r="BF511" i="2"/>
  <c r="T511" i="2"/>
  <c r="R511" i="2"/>
  <c r="P511" i="2"/>
  <c r="BI510" i="2"/>
  <c r="BH510" i="2"/>
  <c r="BG510" i="2"/>
  <c r="BF510" i="2"/>
  <c r="T510" i="2"/>
  <c r="R510" i="2"/>
  <c r="P510" i="2"/>
  <c r="BI509" i="2"/>
  <c r="BH509" i="2"/>
  <c r="BG509" i="2"/>
  <c r="BF509" i="2"/>
  <c r="T509" i="2"/>
  <c r="R509" i="2"/>
  <c r="P509" i="2"/>
  <c r="BI508" i="2"/>
  <c r="BH508" i="2"/>
  <c r="BG508" i="2"/>
  <c r="BF508" i="2"/>
  <c r="T508" i="2"/>
  <c r="R508" i="2"/>
  <c r="P508" i="2"/>
  <c r="BI505" i="2"/>
  <c r="BH505" i="2"/>
  <c r="BG505" i="2"/>
  <c r="BF505" i="2"/>
  <c r="T505" i="2"/>
  <c r="R505" i="2"/>
  <c r="P505" i="2"/>
  <c r="BI504" i="2"/>
  <c r="BH504" i="2"/>
  <c r="BG504" i="2"/>
  <c r="BF504" i="2"/>
  <c r="T504" i="2"/>
  <c r="R504" i="2"/>
  <c r="P504" i="2"/>
  <c r="BI502" i="2"/>
  <c r="BH502" i="2"/>
  <c r="BG502" i="2"/>
  <c r="BF502" i="2"/>
  <c r="T502" i="2"/>
  <c r="R502" i="2"/>
  <c r="P502" i="2"/>
  <c r="BI501" i="2"/>
  <c r="BH501" i="2"/>
  <c r="BG501" i="2"/>
  <c r="BF501" i="2"/>
  <c r="T501" i="2"/>
  <c r="R501" i="2"/>
  <c r="P501" i="2"/>
  <c r="BI498" i="2"/>
  <c r="BH498" i="2"/>
  <c r="BG498" i="2"/>
  <c r="BF498" i="2"/>
  <c r="T498" i="2"/>
  <c r="R498" i="2"/>
  <c r="P498" i="2"/>
  <c r="BI497" i="2"/>
  <c r="BH497" i="2"/>
  <c r="BG497" i="2"/>
  <c r="BF497" i="2"/>
  <c r="T497" i="2"/>
  <c r="R497" i="2"/>
  <c r="P497" i="2"/>
  <c r="BI495" i="2"/>
  <c r="BH495" i="2"/>
  <c r="BG495" i="2"/>
  <c r="BF495" i="2"/>
  <c r="T495" i="2"/>
  <c r="R495" i="2"/>
  <c r="P495" i="2"/>
  <c r="BI494" i="2"/>
  <c r="BH494" i="2"/>
  <c r="BG494" i="2"/>
  <c r="BF494" i="2"/>
  <c r="T494" i="2"/>
  <c r="R494" i="2"/>
  <c r="P494" i="2"/>
  <c r="BI493" i="2"/>
  <c r="BH493" i="2"/>
  <c r="BG493" i="2"/>
  <c r="BF493" i="2"/>
  <c r="T493" i="2"/>
  <c r="R493" i="2"/>
  <c r="P493" i="2"/>
  <c r="BI492" i="2"/>
  <c r="BH492" i="2"/>
  <c r="BG492" i="2"/>
  <c r="BF492" i="2"/>
  <c r="T492" i="2"/>
  <c r="R492" i="2"/>
  <c r="P492" i="2"/>
  <c r="BI491" i="2"/>
  <c r="BH491" i="2"/>
  <c r="BG491" i="2"/>
  <c r="BF491" i="2"/>
  <c r="T491" i="2"/>
  <c r="R491" i="2"/>
  <c r="P491" i="2"/>
  <c r="BI490" i="2"/>
  <c r="BH490" i="2"/>
  <c r="BG490" i="2"/>
  <c r="BF490" i="2"/>
  <c r="T490" i="2"/>
  <c r="R490" i="2"/>
  <c r="P490" i="2"/>
  <c r="BI487" i="2"/>
  <c r="BH487" i="2"/>
  <c r="BG487" i="2"/>
  <c r="BF487" i="2"/>
  <c r="T487" i="2"/>
  <c r="R487" i="2"/>
  <c r="P487" i="2"/>
  <c r="BI486" i="2"/>
  <c r="BH486" i="2"/>
  <c r="BG486" i="2"/>
  <c r="BF486" i="2"/>
  <c r="T486" i="2"/>
  <c r="R486" i="2"/>
  <c r="P486" i="2"/>
  <c r="BI485" i="2"/>
  <c r="BH485" i="2"/>
  <c r="BG485" i="2"/>
  <c r="BF485" i="2"/>
  <c r="T485" i="2"/>
  <c r="R485" i="2"/>
  <c r="P485" i="2"/>
  <c r="BI483" i="2"/>
  <c r="BH483" i="2"/>
  <c r="BG483" i="2"/>
  <c r="BF483" i="2"/>
  <c r="T483" i="2"/>
  <c r="R483" i="2"/>
  <c r="P483" i="2"/>
  <c r="BI480" i="2"/>
  <c r="BH480" i="2"/>
  <c r="BG480" i="2"/>
  <c r="BF480" i="2"/>
  <c r="T480" i="2"/>
  <c r="R480" i="2"/>
  <c r="P480" i="2"/>
  <c r="BI479" i="2"/>
  <c r="BH479" i="2"/>
  <c r="BG479" i="2"/>
  <c r="BF479" i="2"/>
  <c r="T479" i="2"/>
  <c r="R479" i="2"/>
  <c r="P479" i="2"/>
  <c r="BI476" i="2"/>
  <c r="BH476" i="2"/>
  <c r="BG476" i="2"/>
  <c r="BF476" i="2"/>
  <c r="T476" i="2"/>
  <c r="R476" i="2"/>
  <c r="P476" i="2"/>
  <c r="BI475" i="2"/>
  <c r="BH475" i="2"/>
  <c r="BG475" i="2"/>
  <c r="BF475" i="2"/>
  <c r="T475" i="2"/>
  <c r="R475" i="2"/>
  <c r="P475" i="2"/>
  <c r="BI474" i="2"/>
  <c r="BH474" i="2"/>
  <c r="BG474" i="2"/>
  <c r="BF474" i="2"/>
  <c r="T474" i="2"/>
  <c r="R474" i="2"/>
  <c r="P474" i="2"/>
  <c r="BI473" i="2"/>
  <c r="BH473" i="2"/>
  <c r="BG473" i="2"/>
  <c r="BF473" i="2"/>
  <c r="T473" i="2"/>
  <c r="R473" i="2"/>
  <c r="P473" i="2"/>
  <c r="BI470" i="2"/>
  <c r="BH470" i="2"/>
  <c r="BG470" i="2"/>
  <c r="BF470" i="2"/>
  <c r="T470" i="2"/>
  <c r="R470" i="2"/>
  <c r="P470" i="2"/>
  <c r="BI469" i="2"/>
  <c r="BH469" i="2"/>
  <c r="BG469" i="2"/>
  <c r="BF469" i="2"/>
  <c r="T469" i="2"/>
  <c r="R469" i="2"/>
  <c r="P469" i="2"/>
  <c r="BI466" i="2"/>
  <c r="BH466" i="2"/>
  <c r="BG466" i="2"/>
  <c r="BF466" i="2"/>
  <c r="T466" i="2"/>
  <c r="R466" i="2"/>
  <c r="P466" i="2"/>
  <c r="BI465" i="2"/>
  <c r="BH465" i="2"/>
  <c r="BG465" i="2"/>
  <c r="BF465" i="2"/>
  <c r="T465" i="2"/>
  <c r="R465" i="2"/>
  <c r="P465" i="2"/>
  <c r="BI462" i="2"/>
  <c r="BH462" i="2"/>
  <c r="BG462" i="2"/>
  <c r="BF462" i="2"/>
  <c r="T462" i="2"/>
  <c r="R462" i="2"/>
  <c r="P462" i="2"/>
  <c r="BI461" i="2"/>
  <c r="BH461" i="2"/>
  <c r="BG461" i="2"/>
  <c r="BF461" i="2"/>
  <c r="T461" i="2"/>
  <c r="R461" i="2"/>
  <c r="P461" i="2"/>
  <c r="BI460" i="2"/>
  <c r="BH460" i="2"/>
  <c r="BG460" i="2"/>
  <c r="BF460" i="2"/>
  <c r="T460" i="2"/>
  <c r="R460" i="2"/>
  <c r="P460" i="2"/>
  <c r="BI459" i="2"/>
  <c r="BH459" i="2"/>
  <c r="BG459" i="2"/>
  <c r="BF459" i="2"/>
  <c r="T459" i="2"/>
  <c r="R459" i="2"/>
  <c r="P459" i="2"/>
  <c r="BI456" i="2"/>
  <c r="BH456" i="2"/>
  <c r="BG456" i="2"/>
  <c r="BF456" i="2"/>
  <c r="T456" i="2"/>
  <c r="R456" i="2"/>
  <c r="P456" i="2"/>
  <c r="BI453" i="2"/>
  <c r="BH453" i="2"/>
  <c r="BG453" i="2"/>
  <c r="BF453" i="2"/>
  <c r="T453" i="2"/>
  <c r="R453" i="2"/>
  <c r="P453" i="2"/>
  <c r="BI451" i="2"/>
  <c r="BH451" i="2"/>
  <c r="BG451" i="2"/>
  <c r="BF451" i="2"/>
  <c r="T451" i="2"/>
  <c r="R451" i="2"/>
  <c r="P451" i="2"/>
  <c r="BI449" i="2"/>
  <c r="BH449" i="2"/>
  <c r="BG449" i="2"/>
  <c r="BF449" i="2"/>
  <c r="T449" i="2"/>
  <c r="R449" i="2"/>
  <c r="P449" i="2"/>
  <c r="BI447" i="2"/>
  <c r="BH447" i="2"/>
  <c r="BG447" i="2"/>
  <c r="BF447" i="2"/>
  <c r="T447" i="2"/>
  <c r="R447" i="2"/>
  <c r="P447" i="2"/>
  <c r="BI445" i="2"/>
  <c r="BH445" i="2"/>
  <c r="BG445" i="2"/>
  <c r="BF445" i="2"/>
  <c r="T445" i="2"/>
  <c r="R445" i="2"/>
  <c r="P445" i="2"/>
  <c r="BI441" i="2"/>
  <c r="BH441" i="2"/>
  <c r="BG441" i="2"/>
  <c r="BF441" i="2"/>
  <c r="T441" i="2"/>
  <c r="R441" i="2"/>
  <c r="P441" i="2"/>
  <c r="BI438" i="2"/>
  <c r="BH438" i="2"/>
  <c r="BG438" i="2"/>
  <c r="BF438" i="2"/>
  <c r="T438" i="2"/>
  <c r="R438" i="2"/>
  <c r="P438" i="2"/>
  <c r="BI434" i="2"/>
  <c r="BH434" i="2"/>
  <c r="BG434" i="2"/>
  <c r="BF434" i="2"/>
  <c r="T434" i="2"/>
  <c r="R434" i="2"/>
  <c r="P434" i="2"/>
  <c r="BI432" i="2"/>
  <c r="BH432" i="2"/>
  <c r="BG432" i="2"/>
  <c r="BF432" i="2"/>
  <c r="T432" i="2"/>
  <c r="R432" i="2"/>
  <c r="P432" i="2"/>
  <c r="BI431" i="2"/>
  <c r="BH431" i="2"/>
  <c r="BG431" i="2"/>
  <c r="BF431" i="2"/>
  <c r="T431" i="2"/>
  <c r="R431" i="2"/>
  <c r="P431" i="2"/>
  <c r="BI430" i="2"/>
  <c r="BH430" i="2"/>
  <c r="BG430" i="2"/>
  <c r="BF430" i="2"/>
  <c r="T430" i="2"/>
  <c r="R430" i="2"/>
  <c r="P430" i="2"/>
  <c r="BI427" i="2"/>
  <c r="BH427" i="2"/>
  <c r="BG427" i="2"/>
  <c r="BF427" i="2"/>
  <c r="T427" i="2"/>
  <c r="R427" i="2"/>
  <c r="P427" i="2"/>
  <c r="BI424" i="2"/>
  <c r="BH424" i="2"/>
  <c r="BG424" i="2"/>
  <c r="BF424" i="2"/>
  <c r="T424" i="2"/>
  <c r="R424" i="2"/>
  <c r="P424" i="2"/>
  <c r="BI423" i="2"/>
  <c r="BH423" i="2"/>
  <c r="BG423" i="2"/>
  <c r="BF423" i="2"/>
  <c r="T423" i="2"/>
  <c r="R423" i="2"/>
  <c r="P423" i="2"/>
  <c r="BI420" i="2"/>
  <c r="BH420" i="2"/>
  <c r="BG420" i="2"/>
  <c r="BF420" i="2"/>
  <c r="T420" i="2"/>
  <c r="R420" i="2"/>
  <c r="P420" i="2"/>
  <c r="BI419" i="2"/>
  <c r="BH419" i="2"/>
  <c r="BG419" i="2"/>
  <c r="BF419" i="2"/>
  <c r="T419" i="2"/>
  <c r="R419" i="2"/>
  <c r="P419" i="2"/>
  <c r="BI416" i="2"/>
  <c r="BH416" i="2"/>
  <c r="BG416" i="2"/>
  <c r="BF416" i="2"/>
  <c r="T416" i="2"/>
  <c r="R416" i="2"/>
  <c r="P416" i="2"/>
  <c r="BI413" i="2"/>
  <c r="BH413" i="2"/>
  <c r="BG413" i="2"/>
  <c r="BF413" i="2"/>
  <c r="T413" i="2"/>
  <c r="R413" i="2"/>
  <c r="P413" i="2"/>
  <c r="BI411" i="2"/>
  <c r="BH411" i="2"/>
  <c r="BG411" i="2"/>
  <c r="BF411" i="2"/>
  <c r="T411" i="2"/>
  <c r="T410" i="2" s="1"/>
  <c r="T408" i="2" s="1"/>
  <c r="R411" i="2"/>
  <c r="R410" i="2" s="1"/>
  <c r="R408" i="2" s="1"/>
  <c r="P411" i="2"/>
  <c r="P410" i="2"/>
  <c r="BI409" i="2"/>
  <c r="BH409" i="2"/>
  <c r="BG409" i="2"/>
  <c r="BF409" i="2"/>
  <c r="T409" i="2"/>
  <c r="R409" i="2"/>
  <c r="P409" i="2"/>
  <c r="BI407" i="2"/>
  <c r="BH407" i="2"/>
  <c r="BG407" i="2"/>
  <c r="BF407" i="2"/>
  <c r="T407" i="2"/>
  <c r="T406" i="2" s="1"/>
  <c r="R407" i="2"/>
  <c r="R406" i="2"/>
  <c r="P407" i="2"/>
  <c r="P406" i="2" s="1"/>
  <c r="BI405" i="2"/>
  <c r="BH405" i="2"/>
  <c r="BG405" i="2"/>
  <c r="BF405" i="2"/>
  <c r="T405" i="2"/>
  <c r="T404" i="2"/>
  <c r="R405" i="2"/>
  <c r="R404" i="2" s="1"/>
  <c r="P405" i="2"/>
  <c r="P404" i="2" s="1"/>
  <c r="BI403" i="2"/>
  <c r="BH403" i="2"/>
  <c r="BG403" i="2"/>
  <c r="BF403" i="2"/>
  <c r="T403" i="2"/>
  <c r="T402" i="2" s="1"/>
  <c r="R403" i="2"/>
  <c r="R402" i="2" s="1"/>
  <c r="P403" i="2"/>
  <c r="P402" i="2" s="1"/>
  <c r="BI401" i="2"/>
  <c r="BH401" i="2"/>
  <c r="BG401" i="2"/>
  <c r="BF401" i="2"/>
  <c r="T401" i="2"/>
  <c r="T400" i="2" s="1"/>
  <c r="R401" i="2"/>
  <c r="R400" i="2" s="1"/>
  <c r="P401" i="2"/>
  <c r="P400" i="2"/>
  <c r="BI399" i="2"/>
  <c r="BH399" i="2"/>
  <c r="BG399" i="2"/>
  <c r="BF399" i="2"/>
  <c r="T399" i="2"/>
  <c r="R399" i="2"/>
  <c r="P399" i="2"/>
  <c r="BI398" i="2"/>
  <c r="BH398" i="2"/>
  <c r="BG398" i="2"/>
  <c r="BF398" i="2"/>
  <c r="T398" i="2"/>
  <c r="R398" i="2"/>
  <c r="P398" i="2"/>
  <c r="BI396" i="2"/>
  <c r="BH396" i="2"/>
  <c r="BG396" i="2"/>
  <c r="BF396" i="2"/>
  <c r="T396" i="2"/>
  <c r="R396" i="2"/>
  <c r="P396" i="2"/>
  <c r="BI395" i="2"/>
  <c r="BH395" i="2"/>
  <c r="BG395" i="2"/>
  <c r="BF395" i="2"/>
  <c r="T395" i="2"/>
  <c r="R395" i="2"/>
  <c r="P395" i="2"/>
  <c r="BI392" i="2"/>
  <c r="BH392" i="2"/>
  <c r="BG392" i="2"/>
  <c r="BF392" i="2"/>
  <c r="T392" i="2"/>
  <c r="R392" i="2"/>
  <c r="P392" i="2"/>
  <c r="BI389" i="2"/>
  <c r="BH389" i="2"/>
  <c r="BG389" i="2"/>
  <c r="BF389" i="2"/>
  <c r="T389" i="2"/>
  <c r="R389" i="2"/>
  <c r="P389" i="2"/>
  <c r="BI386" i="2"/>
  <c r="BH386" i="2"/>
  <c r="BG386" i="2"/>
  <c r="BF386" i="2"/>
  <c r="T386" i="2"/>
  <c r="R386" i="2"/>
  <c r="P386" i="2"/>
  <c r="BI384" i="2"/>
  <c r="BH384" i="2"/>
  <c r="BG384" i="2"/>
  <c r="BF384" i="2"/>
  <c r="T384" i="2"/>
  <c r="R384" i="2"/>
  <c r="P384" i="2"/>
  <c r="BI383" i="2"/>
  <c r="BH383" i="2"/>
  <c r="BG383" i="2"/>
  <c r="BF383" i="2"/>
  <c r="T383" i="2"/>
  <c r="R383" i="2"/>
  <c r="P383" i="2"/>
  <c r="BI380" i="2"/>
  <c r="BH380" i="2"/>
  <c r="BG380" i="2"/>
  <c r="BF380" i="2"/>
  <c r="T380" i="2"/>
  <c r="R380" i="2"/>
  <c r="P380" i="2"/>
  <c r="BI377" i="2"/>
  <c r="BH377" i="2"/>
  <c r="BG377" i="2"/>
  <c r="BF377" i="2"/>
  <c r="T377" i="2"/>
  <c r="R377" i="2"/>
  <c r="P377" i="2"/>
  <c r="BI376" i="2"/>
  <c r="BH376" i="2"/>
  <c r="BG376" i="2"/>
  <c r="BF376" i="2"/>
  <c r="T376" i="2"/>
  <c r="R376" i="2"/>
  <c r="P376" i="2"/>
  <c r="BI374" i="2"/>
  <c r="BH374" i="2"/>
  <c r="BG374" i="2"/>
  <c r="BF374" i="2"/>
  <c r="T374" i="2"/>
  <c r="R374" i="2"/>
  <c r="P374" i="2"/>
  <c r="BI373" i="2"/>
  <c r="BH373" i="2"/>
  <c r="BG373" i="2"/>
  <c r="BF373" i="2"/>
  <c r="T373" i="2"/>
  <c r="R373" i="2"/>
  <c r="P373" i="2"/>
  <c r="BI372" i="2"/>
  <c r="BH372" i="2"/>
  <c r="BG372" i="2"/>
  <c r="BF372" i="2"/>
  <c r="T372" i="2"/>
  <c r="R372" i="2"/>
  <c r="P372" i="2"/>
  <c r="BI371" i="2"/>
  <c r="BH371" i="2"/>
  <c r="BG371" i="2"/>
  <c r="BF371" i="2"/>
  <c r="T371" i="2"/>
  <c r="R371" i="2"/>
  <c r="P371" i="2"/>
  <c r="BI370" i="2"/>
  <c r="BH370" i="2"/>
  <c r="BG370" i="2"/>
  <c r="BF370" i="2"/>
  <c r="T370" i="2"/>
  <c r="R370" i="2"/>
  <c r="P370" i="2"/>
  <c r="BI368" i="2"/>
  <c r="BH368" i="2"/>
  <c r="BG368" i="2"/>
  <c r="BF368" i="2"/>
  <c r="T368" i="2"/>
  <c r="R368" i="2"/>
  <c r="P368" i="2"/>
  <c r="BI366" i="2"/>
  <c r="BH366" i="2"/>
  <c r="BG366" i="2"/>
  <c r="BF366" i="2"/>
  <c r="T366" i="2"/>
  <c r="R366" i="2"/>
  <c r="P366" i="2"/>
  <c r="BI365" i="2"/>
  <c r="BH365" i="2"/>
  <c r="BG365" i="2"/>
  <c r="BF365" i="2"/>
  <c r="T365" i="2"/>
  <c r="R365" i="2"/>
  <c r="P365" i="2"/>
  <c r="BI362" i="2"/>
  <c r="BH362" i="2"/>
  <c r="BG362" i="2"/>
  <c r="BF362" i="2"/>
  <c r="T362" i="2"/>
  <c r="R362" i="2"/>
  <c r="P362" i="2"/>
  <c r="BI359" i="2"/>
  <c r="BH359" i="2"/>
  <c r="BG359" i="2"/>
  <c r="BF359" i="2"/>
  <c r="T359" i="2"/>
  <c r="R359" i="2"/>
  <c r="P359" i="2"/>
  <c r="BI358" i="2"/>
  <c r="BH358" i="2"/>
  <c r="BG358" i="2"/>
  <c r="BF358" i="2"/>
  <c r="T358" i="2"/>
  <c r="R358" i="2"/>
  <c r="P358" i="2"/>
  <c r="BI357" i="2"/>
  <c r="BH357" i="2"/>
  <c r="BG357" i="2"/>
  <c r="BF357" i="2"/>
  <c r="T357" i="2"/>
  <c r="R357" i="2"/>
  <c r="P357" i="2"/>
  <c r="BI354" i="2"/>
  <c r="BH354" i="2"/>
  <c r="BG354" i="2"/>
  <c r="BF354" i="2"/>
  <c r="T354" i="2"/>
  <c r="R354" i="2"/>
  <c r="P354" i="2"/>
  <c r="BI351" i="2"/>
  <c r="BH351" i="2"/>
  <c r="BG351" i="2"/>
  <c r="BF351" i="2"/>
  <c r="T351" i="2"/>
  <c r="R351" i="2"/>
  <c r="P351" i="2"/>
  <c r="BI350" i="2"/>
  <c r="BH350" i="2"/>
  <c r="BG350" i="2"/>
  <c r="BF350" i="2"/>
  <c r="T350" i="2"/>
  <c r="R350" i="2"/>
  <c r="P350" i="2"/>
  <c r="BI347" i="2"/>
  <c r="BH347" i="2"/>
  <c r="BG347" i="2"/>
  <c r="BF347" i="2"/>
  <c r="T347" i="2"/>
  <c r="R347" i="2"/>
  <c r="P347" i="2"/>
  <c r="BI344" i="2"/>
  <c r="BH344" i="2"/>
  <c r="BG344" i="2"/>
  <c r="BF344" i="2"/>
  <c r="T344" i="2"/>
  <c r="R344" i="2"/>
  <c r="P344" i="2"/>
  <c r="BI343" i="2"/>
  <c r="BH343" i="2"/>
  <c r="BG343" i="2"/>
  <c r="BF343" i="2"/>
  <c r="T343" i="2"/>
  <c r="R343" i="2"/>
  <c r="P343" i="2"/>
  <c r="BI340" i="2"/>
  <c r="BH340" i="2"/>
  <c r="BG340" i="2"/>
  <c r="BF340" i="2"/>
  <c r="T340" i="2"/>
  <c r="R340" i="2"/>
  <c r="P340" i="2"/>
  <c r="BI339" i="2"/>
  <c r="BH339" i="2"/>
  <c r="BG339" i="2"/>
  <c r="BF339" i="2"/>
  <c r="T339" i="2"/>
  <c r="R339" i="2"/>
  <c r="P339" i="2"/>
  <c r="BI338" i="2"/>
  <c r="BH338" i="2"/>
  <c r="BG338" i="2"/>
  <c r="BF338" i="2"/>
  <c r="T338" i="2"/>
  <c r="R338" i="2"/>
  <c r="P338" i="2"/>
  <c r="BI337" i="2"/>
  <c r="BH337" i="2"/>
  <c r="BG337" i="2"/>
  <c r="BF337" i="2"/>
  <c r="T337" i="2"/>
  <c r="R337" i="2"/>
  <c r="P337" i="2"/>
  <c r="BI332" i="2"/>
  <c r="BH332" i="2"/>
  <c r="BG332" i="2"/>
  <c r="BF332" i="2"/>
  <c r="T332" i="2"/>
  <c r="R332" i="2"/>
  <c r="P332" i="2"/>
  <c r="BI331" i="2"/>
  <c r="BH331" i="2"/>
  <c r="BG331" i="2"/>
  <c r="BF331" i="2"/>
  <c r="T331" i="2"/>
  <c r="R331" i="2"/>
  <c r="P331" i="2"/>
  <c r="BI328" i="2"/>
  <c r="BH328" i="2"/>
  <c r="BG328" i="2"/>
  <c r="BF328" i="2"/>
  <c r="T328" i="2"/>
  <c r="R328" i="2"/>
  <c r="P328" i="2"/>
  <c r="BI327" i="2"/>
  <c r="BH327" i="2"/>
  <c r="BG327" i="2"/>
  <c r="BF327" i="2"/>
  <c r="T327" i="2"/>
  <c r="R327" i="2"/>
  <c r="P327" i="2"/>
  <c r="BI325" i="2"/>
  <c r="BH325" i="2"/>
  <c r="BG325" i="2"/>
  <c r="BF325" i="2"/>
  <c r="T325" i="2"/>
  <c r="R325" i="2"/>
  <c r="P325" i="2"/>
  <c r="BI323" i="2"/>
  <c r="BH323" i="2"/>
  <c r="BG323" i="2"/>
  <c r="BF323" i="2"/>
  <c r="T323" i="2"/>
  <c r="R323" i="2"/>
  <c r="P323" i="2"/>
  <c r="BI320" i="2"/>
  <c r="BH320" i="2"/>
  <c r="BG320" i="2"/>
  <c r="BF320" i="2"/>
  <c r="T320" i="2"/>
  <c r="R320" i="2"/>
  <c r="P320" i="2"/>
  <c r="BI317" i="2"/>
  <c r="BH317" i="2"/>
  <c r="BG317" i="2"/>
  <c r="BF317" i="2"/>
  <c r="T317" i="2"/>
  <c r="R317" i="2"/>
  <c r="P317" i="2"/>
  <c r="BI314" i="2"/>
  <c r="BH314" i="2"/>
  <c r="BG314" i="2"/>
  <c r="BF314" i="2"/>
  <c r="T314" i="2"/>
  <c r="R314" i="2"/>
  <c r="P314" i="2"/>
  <c r="BI313" i="2"/>
  <c r="BH313" i="2"/>
  <c r="BG313" i="2"/>
  <c r="BF313" i="2"/>
  <c r="T313" i="2"/>
  <c r="R313" i="2"/>
  <c r="P313" i="2"/>
  <c r="BI312" i="2"/>
  <c r="BH312" i="2"/>
  <c r="BG312" i="2"/>
  <c r="BF312" i="2"/>
  <c r="T312" i="2"/>
  <c r="R312" i="2"/>
  <c r="P312" i="2"/>
  <c r="BI309" i="2"/>
  <c r="BH309" i="2"/>
  <c r="BG309" i="2"/>
  <c r="BF309" i="2"/>
  <c r="T309" i="2"/>
  <c r="R309" i="2"/>
  <c r="P309" i="2"/>
  <c r="BI306" i="2"/>
  <c r="BH306" i="2"/>
  <c r="BG306" i="2"/>
  <c r="BF306" i="2"/>
  <c r="T306" i="2"/>
  <c r="R306" i="2"/>
  <c r="P306" i="2"/>
  <c r="BI303" i="2"/>
  <c r="BH303" i="2"/>
  <c r="BG303" i="2"/>
  <c r="BF303" i="2"/>
  <c r="T303" i="2"/>
  <c r="R303" i="2"/>
  <c r="P303" i="2"/>
  <c r="BI300" i="2"/>
  <c r="BH300" i="2"/>
  <c r="BG300" i="2"/>
  <c r="BF300" i="2"/>
  <c r="T300" i="2"/>
  <c r="R300" i="2"/>
  <c r="P300" i="2"/>
  <c r="BI297" i="2"/>
  <c r="BH297" i="2"/>
  <c r="BG297" i="2"/>
  <c r="BF297" i="2"/>
  <c r="T297" i="2"/>
  <c r="R297" i="2"/>
  <c r="P297" i="2"/>
  <c r="BI294" i="2"/>
  <c r="BH294" i="2"/>
  <c r="BG294" i="2"/>
  <c r="BF294" i="2"/>
  <c r="T294" i="2"/>
  <c r="R294" i="2"/>
  <c r="P294" i="2"/>
  <c r="BI293" i="2"/>
  <c r="BH293" i="2"/>
  <c r="BG293" i="2"/>
  <c r="BF293" i="2"/>
  <c r="T293" i="2"/>
  <c r="R293" i="2"/>
  <c r="P293" i="2"/>
  <c r="BI292" i="2"/>
  <c r="BH292" i="2"/>
  <c r="BG292" i="2"/>
  <c r="BF292" i="2"/>
  <c r="T292" i="2"/>
  <c r="R292" i="2"/>
  <c r="P292" i="2"/>
  <c r="BI291" i="2"/>
  <c r="BH291" i="2"/>
  <c r="BG291" i="2"/>
  <c r="BF291" i="2"/>
  <c r="T291" i="2"/>
  <c r="R291" i="2"/>
  <c r="P291" i="2"/>
  <c r="BI290" i="2"/>
  <c r="BH290" i="2"/>
  <c r="BG290" i="2"/>
  <c r="BF290" i="2"/>
  <c r="T290" i="2"/>
  <c r="R290" i="2"/>
  <c r="P290" i="2"/>
  <c r="BI287" i="2"/>
  <c r="BH287" i="2"/>
  <c r="BG287" i="2"/>
  <c r="BF287" i="2"/>
  <c r="T287" i="2"/>
  <c r="R287" i="2"/>
  <c r="P287" i="2"/>
  <c r="BI286" i="2"/>
  <c r="BH286" i="2"/>
  <c r="BG286" i="2"/>
  <c r="BF286" i="2"/>
  <c r="T286" i="2"/>
  <c r="R286" i="2"/>
  <c r="P286" i="2"/>
  <c r="BI285" i="2"/>
  <c r="BH285" i="2"/>
  <c r="BG285" i="2"/>
  <c r="BF285" i="2"/>
  <c r="T285" i="2"/>
  <c r="R285" i="2"/>
  <c r="P285" i="2"/>
  <c r="BI282" i="2"/>
  <c r="BH282" i="2"/>
  <c r="BG282" i="2"/>
  <c r="BF282" i="2"/>
  <c r="T282" i="2"/>
  <c r="R282" i="2"/>
  <c r="P282" i="2"/>
  <c r="BI279" i="2"/>
  <c r="BH279" i="2"/>
  <c r="BG279" i="2"/>
  <c r="BF279" i="2"/>
  <c r="T279" i="2"/>
  <c r="R279" i="2"/>
  <c r="P279" i="2"/>
  <c r="BI276" i="2"/>
  <c r="BH276" i="2"/>
  <c r="BG276" i="2"/>
  <c r="BF276" i="2"/>
  <c r="T276" i="2"/>
  <c r="R276" i="2"/>
  <c r="P276" i="2"/>
  <c r="BI275" i="2"/>
  <c r="BH275" i="2"/>
  <c r="BG275" i="2"/>
  <c r="BF275" i="2"/>
  <c r="T275" i="2"/>
  <c r="R275" i="2"/>
  <c r="P275" i="2"/>
  <c r="BI272" i="2"/>
  <c r="BH272" i="2"/>
  <c r="BG272" i="2"/>
  <c r="BF272" i="2"/>
  <c r="T272" i="2"/>
  <c r="R272" i="2"/>
  <c r="P272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7" i="2"/>
  <c r="BH267" i="2"/>
  <c r="BG267" i="2"/>
  <c r="BF267" i="2"/>
  <c r="T267" i="2"/>
  <c r="R267" i="2"/>
  <c r="P267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59" i="2"/>
  <c r="BH259" i="2"/>
  <c r="BG259" i="2"/>
  <c r="BF259" i="2"/>
  <c r="T259" i="2"/>
  <c r="R259" i="2"/>
  <c r="P259" i="2"/>
  <c r="BI255" i="2"/>
  <c r="BH255" i="2"/>
  <c r="BG255" i="2"/>
  <c r="BF255" i="2"/>
  <c r="T255" i="2"/>
  <c r="R255" i="2"/>
  <c r="P255" i="2"/>
  <c r="BI252" i="2"/>
  <c r="BH252" i="2"/>
  <c r="BG252" i="2"/>
  <c r="BF252" i="2"/>
  <c r="T252" i="2"/>
  <c r="R252" i="2"/>
  <c r="P252" i="2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2" i="2"/>
  <c r="BH242" i="2"/>
  <c r="BG242" i="2"/>
  <c r="BF242" i="2"/>
  <c r="T242" i="2"/>
  <c r="R242" i="2"/>
  <c r="P242" i="2"/>
  <c r="BI239" i="2"/>
  <c r="BH239" i="2"/>
  <c r="BG239" i="2"/>
  <c r="BF239" i="2"/>
  <c r="T239" i="2"/>
  <c r="R239" i="2"/>
  <c r="P239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28" i="2"/>
  <c r="BH228" i="2"/>
  <c r="BG228" i="2"/>
  <c r="BF228" i="2"/>
  <c r="T228" i="2"/>
  <c r="R228" i="2"/>
  <c r="P228" i="2"/>
  <c r="BI225" i="2"/>
  <c r="BH225" i="2"/>
  <c r="BG225" i="2"/>
  <c r="BF225" i="2"/>
  <c r="T225" i="2"/>
  <c r="R225" i="2"/>
  <c r="P225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3" i="2"/>
  <c r="BH183" i="2"/>
  <c r="BG183" i="2"/>
  <c r="BF183" i="2"/>
  <c r="T183" i="2"/>
  <c r="R183" i="2"/>
  <c r="P183" i="2"/>
  <c r="BI180" i="2"/>
  <c r="BH180" i="2"/>
  <c r="BG180" i="2"/>
  <c r="BF180" i="2"/>
  <c r="T180" i="2"/>
  <c r="R180" i="2"/>
  <c r="P180" i="2"/>
  <c r="BI176" i="2"/>
  <c r="BH176" i="2"/>
  <c r="BG176" i="2"/>
  <c r="BF176" i="2"/>
  <c r="T176" i="2"/>
  <c r="R176" i="2"/>
  <c r="P176" i="2"/>
  <c r="BI173" i="2"/>
  <c r="BH173" i="2"/>
  <c r="BG173" i="2"/>
  <c r="BF173" i="2"/>
  <c r="T173" i="2"/>
  <c r="R173" i="2"/>
  <c r="P173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F143" i="2"/>
  <c r="E141" i="2"/>
  <c r="F89" i="2"/>
  <c r="E87" i="2"/>
  <c r="J24" i="2"/>
  <c r="E24" i="2"/>
  <c r="J146" i="2" s="1"/>
  <c r="J23" i="2"/>
  <c r="J21" i="2"/>
  <c r="E21" i="2"/>
  <c r="J91" i="2" s="1"/>
  <c r="J20" i="2"/>
  <c r="J18" i="2"/>
  <c r="E18" i="2"/>
  <c r="F146" i="2" s="1"/>
  <c r="J17" i="2"/>
  <c r="J15" i="2"/>
  <c r="E15" i="2"/>
  <c r="F91" i="2" s="1"/>
  <c r="J14" i="2"/>
  <c r="J143" i="2"/>
  <c r="E7" i="2"/>
  <c r="E139" i="2" s="1"/>
  <c r="L90" i="1"/>
  <c r="AM90" i="1"/>
  <c r="AM89" i="1"/>
  <c r="L89" i="1"/>
  <c r="AM87" i="1"/>
  <c r="L87" i="1"/>
  <c r="L85" i="1"/>
  <c r="L84" i="1"/>
  <c r="BK626" i="2"/>
  <c r="BK625" i="2" s="1"/>
  <c r="BK621" i="2"/>
  <c r="BK618" i="2"/>
  <c r="J617" i="2"/>
  <c r="J614" i="2"/>
  <c r="BK609" i="2"/>
  <c r="BK604" i="2"/>
  <c r="J586" i="2"/>
  <c r="J581" i="2"/>
  <c r="J575" i="2"/>
  <c r="BK571" i="2"/>
  <c r="BK564" i="2"/>
  <c r="BK559" i="2"/>
  <c r="BK553" i="2"/>
  <c r="BK546" i="2"/>
  <c r="J540" i="2"/>
  <c r="BK536" i="2"/>
  <c r="J534" i="2"/>
  <c r="BK532" i="2"/>
  <c r="BK529" i="2"/>
  <c r="J525" i="2"/>
  <c r="BK523" i="2"/>
  <c r="BK520" i="2"/>
  <c r="BK518" i="2"/>
  <c r="J516" i="2"/>
  <c r="J513" i="2"/>
  <c r="BK511" i="2"/>
  <c r="J508" i="2"/>
  <c r="J504" i="2"/>
  <c r="J501" i="2"/>
  <c r="BK494" i="2"/>
  <c r="J492" i="2"/>
  <c r="J490" i="2"/>
  <c r="J485" i="2"/>
  <c r="BK480" i="2"/>
  <c r="BK475" i="2"/>
  <c r="BK473" i="2"/>
  <c r="J469" i="2"/>
  <c r="J462" i="2"/>
  <c r="J459" i="2"/>
  <c r="BK453" i="2"/>
  <c r="BK447" i="2"/>
  <c r="J432" i="2"/>
  <c r="J430" i="2"/>
  <c r="J427" i="2"/>
  <c r="BK419" i="2"/>
  <c r="BK413" i="2"/>
  <c r="BK409" i="2"/>
  <c r="BK401" i="2"/>
  <c r="J398" i="2"/>
  <c r="BK392" i="2"/>
  <c r="J386" i="2"/>
  <c r="J383" i="2"/>
  <c r="BK374" i="2"/>
  <c r="J370" i="2"/>
  <c r="J362" i="2"/>
  <c r="BK354" i="2"/>
  <c r="BK350" i="2"/>
  <c r="J325" i="2"/>
  <c r="J323" i="2"/>
  <c r="BK275" i="2"/>
  <c r="J267" i="2"/>
  <c r="BK247" i="2"/>
  <c r="J236" i="2"/>
  <c r="J221" i="2"/>
  <c r="J213" i="2"/>
  <c r="J201" i="2"/>
  <c r="BK197" i="2"/>
  <c r="BK187" i="2"/>
  <c r="BK152" i="2"/>
  <c r="J465" i="2"/>
  <c r="BK461" i="2"/>
  <c r="BK449" i="2"/>
  <c r="BK434" i="2"/>
  <c r="BK416" i="2"/>
  <c r="BK407" i="2"/>
  <c r="J399" i="2"/>
  <c r="BK396" i="2"/>
  <c r="J384" i="2"/>
  <c r="J377" i="2"/>
  <c r="J372" i="2"/>
  <c r="J366" i="2"/>
  <c r="J354" i="2"/>
  <c r="J344" i="2"/>
  <c r="BK337" i="2"/>
  <c r="BK325" i="2"/>
  <c r="BK317" i="2"/>
  <c r="J306" i="2"/>
  <c r="J297" i="2"/>
  <c r="BK290" i="2"/>
  <c r="BK286" i="2"/>
  <c r="J282" i="2"/>
  <c r="BK255" i="2"/>
  <c r="J246" i="2"/>
  <c r="J239" i="2"/>
  <c r="J232" i="2"/>
  <c r="J228" i="2"/>
  <c r="BK220" i="2"/>
  <c r="BK218" i="2"/>
  <c r="BK213" i="2"/>
  <c r="BK207" i="2"/>
  <c r="BK203" i="2"/>
  <c r="BK200" i="2"/>
  <c r="J197" i="2"/>
  <c r="BK188" i="2"/>
  <c r="J186" i="2"/>
  <c r="BK173" i="2"/>
  <c r="J166" i="2"/>
  <c r="J156" i="2"/>
  <c r="BK617" i="2"/>
  <c r="BK615" i="2"/>
  <c r="J609" i="2"/>
  <c r="J604" i="2"/>
  <c r="J593" i="2"/>
  <c r="BK581" i="2"/>
  <c r="BK575" i="2"/>
  <c r="BK570" i="2"/>
  <c r="J564" i="2"/>
  <c r="J559" i="2"/>
  <c r="J549" i="2"/>
  <c r="J546" i="2"/>
  <c r="BK540" i="2"/>
  <c r="J536" i="2"/>
  <c r="BK534" i="2"/>
  <c r="J532" i="2"/>
  <c r="J529" i="2"/>
  <c r="BK525" i="2"/>
  <c r="BK522" i="2"/>
  <c r="J520" i="2"/>
  <c r="J518" i="2"/>
  <c r="BK516" i="2"/>
  <c r="BK514" i="2"/>
  <c r="BK512" i="2"/>
  <c r="BK508" i="2"/>
  <c r="BK504" i="2"/>
  <c r="BK501" i="2"/>
  <c r="BK495" i="2"/>
  <c r="J493" i="2"/>
  <c r="BK490" i="2"/>
  <c r="BK486" i="2"/>
  <c r="BK483" i="2"/>
  <c r="BK476" i="2"/>
  <c r="J474" i="2"/>
  <c r="BK469" i="2"/>
  <c r="J461" i="2"/>
  <c r="BK456" i="2"/>
  <c r="J447" i="2"/>
  <c r="BK441" i="2"/>
  <c r="J434" i="2"/>
  <c r="BK430" i="2"/>
  <c r="J424" i="2"/>
  <c r="J420" i="2"/>
  <c r="J409" i="2"/>
  <c r="BK403" i="2"/>
  <c r="BK386" i="2"/>
  <c r="J376" i="2"/>
  <c r="J373" i="2"/>
  <c r="J368" i="2"/>
  <c r="BK359" i="2"/>
  <c r="J351" i="2"/>
  <c r="J340" i="2"/>
  <c r="J331" i="2"/>
  <c r="J317" i="2"/>
  <c r="BK306" i="2"/>
  <c r="J291" i="2"/>
  <c r="J286" i="2"/>
  <c r="BK263" i="2"/>
  <c r="BK246" i="2"/>
  <c r="J219" i="2"/>
  <c r="J212" i="2"/>
  <c r="BK202" i="2"/>
  <c r="BK192" i="2"/>
  <c r="J180" i="2"/>
  <c r="BK432" i="2"/>
  <c r="BK362" i="2"/>
  <c r="J350" i="2"/>
  <c r="J339" i="2"/>
  <c r="BK332" i="2"/>
  <c r="BK331" i="2"/>
  <c r="BK323" i="2"/>
  <c r="J313" i="2"/>
  <c r="J309" i="2"/>
  <c r="BK300" i="2"/>
  <c r="J294" i="2"/>
  <c r="J292" i="2"/>
  <c r="BK282" i="2"/>
  <c r="BK276" i="2"/>
  <c r="J269" i="2"/>
  <c r="J263" i="2"/>
  <c r="J255" i="2"/>
  <c r="J247" i="2"/>
  <c r="J235" i="2"/>
  <c r="BK228" i="2"/>
  <c r="BK210" i="2"/>
  <c r="J203" i="2"/>
  <c r="J200" i="2"/>
  <c r="J188" i="2"/>
  <c r="BK176" i="2"/>
  <c r="J163" i="2"/>
  <c r="BK155" i="2"/>
  <c r="BK624" i="2"/>
  <c r="J616" i="2"/>
  <c r="BK593" i="2"/>
  <c r="J566" i="2"/>
  <c r="BK549" i="2"/>
  <c r="J537" i="2"/>
  <c r="BK530" i="2"/>
  <c r="J521" i="2"/>
  <c r="BK515" i="2"/>
  <c r="J509" i="2"/>
  <c r="BK497" i="2"/>
  <c r="J491" i="2"/>
  <c r="J476" i="2"/>
  <c r="BK466" i="2"/>
  <c r="J445" i="2"/>
  <c r="BK424" i="2"/>
  <c r="J407" i="2"/>
  <c r="J395" i="2"/>
  <c r="BK377" i="2"/>
  <c r="J359" i="2"/>
  <c r="BK339" i="2"/>
  <c r="BK269" i="2"/>
  <c r="J225" i="2"/>
  <c r="BK204" i="2"/>
  <c r="BK166" i="2"/>
  <c r="BK459" i="2"/>
  <c r="J413" i="2"/>
  <c r="J392" i="2"/>
  <c r="J358" i="2"/>
  <c r="BK338" i="2"/>
  <c r="BK314" i="2"/>
  <c r="BK293" i="2"/>
  <c r="BK279" i="2"/>
  <c r="BK242" i="2"/>
  <c r="BK221" i="2"/>
  <c r="J211" i="2"/>
  <c r="J198" i="2"/>
  <c r="BK183" i="2"/>
  <c r="J159" i="2"/>
  <c r="BK614" i="2"/>
  <c r="BK586" i="2"/>
  <c r="J571" i="2"/>
  <c r="J553" i="2"/>
  <c r="J538" i="2"/>
  <c r="J531" i="2"/>
  <c r="J523" i="2"/>
  <c r="BK517" i="2"/>
  <c r="BK510" i="2"/>
  <c r="J498" i="2"/>
  <c r="BK491" i="2"/>
  <c r="J480" i="2"/>
  <c r="J470" i="2"/>
  <c r="J449" i="2"/>
  <c r="BK427" i="2"/>
  <c r="J401" i="2"/>
  <c r="BK372" i="2"/>
  <c r="J343" i="2"/>
  <c r="BK309" i="2"/>
  <c r="BK272" i="2"/>
  <c r="BK232" i="2"/>
  <c r="BK193" i="2"/>
  <c r="BK371" i="2"/>
  <c r="J338" i="2"/>
  <c r="J320" i="2"/>
  <c r="J300" i="2"/>
  <c r="J285" i="2"/>
  <c r="BK267" i="2"/>
  <c r="J245" i="2"/>
  <c r="J220" i="2"/>
  <c r="J193" i="2"/>
  <c r="BK169" i="2"/>
  <c r="J626" i="2"/>
  <c r="J624" i="2"/>
  <c r="J621" i="2"/>
  <c r="J618" i="2"/>
  <c r="J615" i="2"/>
  <c r="BK610" i="2"/>
  <c r="J607" i="2"/>
  <c r="J595" i="2"/>
  <c r="BK582" i="2"/>
  <c r="J578" i="2"/>
  <c r="J574" i="2"/>
  <c r="J570" i="2"/>
  <c r="J561" i="2"/>
  <c r="J556" i="2"/>
  <c r="J547" i="2"/>
  <c r="J543" i="2"/>
  <c r="BK538" i="2"/>
  <c r="BK535" i="2"/>
  <c r="BK533" i="2"/>
  <c r="BK531" i="2"/>
  <c r="BK528" i="2"/>
  <c r="BK524" i="2"/>
  <c r="J522" i="2"/>
  <c r="BK519" i="2"/>
  <c r="J517" i="2"/>
  <c r="J514" i="2"/>
  <c r="J512" i="2"/>
  <c r="J510" i="2"/>
  <c r="BK505" i="2"/>
  <c r="J502" i="2"/>
  <c r="BK498" i="2"/>
  <c r="J495" i="2"/>
  <c r="BK493" i="2"/>
  <c r="J487" i="2"/>
  <c r="J486" i="2"/>
  <c r="J483" i="2"/>
  <c r="BK479" i="2"/>
  <c r="BK474" i="2"/>
  <c r="BK470" i="2"/>
  <c r="BK465" i="2"/>
  <c r="J460" i="2"/>
  <c r="J456" i="2"/>
  <c r="BK451" i="2"/>
  <c r="J441" i="2"/>
  <c r="BK431" i="2"/>
  <c r="BK420" i="2"/>
  <c r="J416" i="2"/>
  <c r="BK405" i="2"/>
  <c r="BK399" i="2"/>
  <c r="J396" i="2"/>
  <c r="J389" i="2"/>
  <c r="BK384" i="2"/>
  <c r="BK380" i="2"/>
  <c r="BK373" i="2"/>
  <c r="J371" i="2"/>
  <c r="BK365" i="2"/>
  <c r="BK351" i="2"/>
  <c r="BK340" i="2"/>
  <c r="J327" i="2"/>
  <c r="BK287" i="2"/>
  <c r="J268" i="2"/>
  <c r="BK264" i="2"/>
  <c r="BK239" i="2"/>
  <c r="J222" i="2"/>
  <c r="BK216" i="2"/>
  <c r="J210" i="2"/>
  <c r="BK199" i="2"/>
  <c r="BK194" i="2"/>
  <c r="BK180" i="2"/>
  <c r="AS94" i="1"/>
  <c r="BK462" i="2"/>
  <c r="J451" i="2"/>
  <c r="BK438" i="2"/>
  <c r="BK423" i="2"/>
  <c r="J403" i="2"/>
  <c r="BK398" i="2"/>
  <c r="BK389" i="2"/>
  <c r="BK383" i="2"/>
  <c r="BK376" i="2"/>
  <c r="BK368" i="2"/>
  <c r="BK357" i="2"/>
  <c r="J347" i="2"/>
  <c r="BK343" i="2"/>
  <c r="BK327" i="2"/>
  <c r="BK320" i="2"/>
  <c r="BK313" i="2"/>
  <c r="BK303" i="2"/>
  <c r="BK294" i="2"/>
  <c r="J287" i="2"/>
  <c r="BK285" i="2"/>
  <c r="J276" i="2"/>
  <c r="J252" i="2"/>
  <c r="BK245" i="2"/>
  <c r="BK235" i="2"/>
  <c r="BK231" i="2"/>
  <c r="BK222" i="2"/>
  <c r="BK219" i="2"/>
  <c r="J216" i="2"/>
  <c r="BK212" i="2"/>
  <c r="J204" i="2"/>
  <c r="BK201" i="2"/>
  <c r="J199" i="2"/>
  <c r="J194" i="2"/>
  <c r="J187" i="2"/>
  <c r="J176" i="2"/>
  <c r="J169" i="2"/>
  <c r="BK163" i="2"/>
  <c r="J155" i="2"/>
  <c r="BK616" i="2"/>
  <c r="J610" i="2"/>
  <c r="BK607" i="2"/>
  <c r="BK595" i="2"/>
  <c r="J582" i="2"/>
  <c r="BK578" i="2"/>
  <c r="BK574" i="2"/>
  <c r="BK566" i="2"/>
  <c r="BK561" i="2"/>
  <c r="BK556" i="2"/>
  <c r="BK547" i="2"/>
  <c r="BK543" i="2"/>
  <c r="BK537" i="2"/>
  <c r="J535" i="2"/>
  <c r="J533" i="2"/>
  <c r="J530" i="2"/>
  <c r="J528" i="2"/>
  <c r="J524" i="2"/>
  <c r="BK521" i="2"/>
  <c r="J519" i="2"/>
  <c r="J515" i="2"/>
  <c r="BK513" i="2"/>
  <c r="J511" i="2"/>
  <c r="BK509" i="2"/>
  <c r="J505" i="2"/>
  <c r="BK502" i="2"/>
  <c r="J497" i="2"/>
  <c r="J494" i="2"/>
  <c r="BK492" i="2"/>
  <c r="BK487" i="2"/>
  <c r="BK485" i="2"/>
  <c r="J479" i="2"/>
  <c r="J475" i="2"/>
  <c r="J473" i="2"/>
  <c r="J466" i="2"/>
  <c r="BK460" i="2"/>
  <c r="J453" i="2"/>
  <c r="BK445" i="2"/>
  <c r="J438" i="2"/>
  <c r="J431" i="2"/>
  <c r="J423" i="2"/>
  <c r="J419" i="2"/>
  <c r="J405" i="2"/>
  <c r="BK395" i="2"/>
  <c r="J380" i="2"/>
  <c r="J374" i="2"/>
  <c r="BK370" i="2"/>
  <c r="BK366" i="2"/>
  <c r="BK358" i="2"/>
  <c r="BK344" i="2"/>
  <c r="J332" i="2"/>
  <c r="J328" i="2"/>
  <c r="BK312" i="2"/>
  <c r="BK292" i="2"/>
  <c r="J290" i="2"/>
  <c r="BK268" i="2"/>
  <c r="J259" i="2"/>
  <c r="BK236" i="2"/>
  <c r="J218" i="2"/>
  <c r="BK211" i="2"/>
  <c r="BK198" i="2"/>
  <c r="BK186" i="2"/>
  <c r="BK159" i="2"/>
  <c r="J365" i="2"/>
  <c r="J357" i="2"/>
  <c r="BK347" i="2"/>
  <c r="J337" i="2"/>
  <c r="BK328" i="2"/>
  <c r="J314" i="2"/>
  <c r="J312" i="2"/>
  <c r="J303" i="2"/>
  <c r="BK297" i="2"/>
  <c r="J293" i="2"/>
  <c r="BK291" i="2"/>
  <c r="J279" i="2"/>
  <c r="J275" i="2"/>
  <c r="J272" i="2"/>
  <c r="J264" i="2"/>
  <c r="BK259" i="2"/>
  <c r="BK252" i="2"/>
  <c r="J242" i="2"/>
  <c r="J231" i="2"/>
  <c r="BK225" i="2"/>
  <c r="J207" i="2"/>
  <c r="J202" i="2"/>
  <c r="J192" i="2"/>
  <c r="J183" i="2"/>
  <c r="J173" i="2"/>
  <c r="BK156" i="2"/>
  <c r="J152" i="2"/>
  <c r="BK127" i="8" l="1"/>
  <c r="J128" i="8"/>
  <c r="J98" i="8" s="1"/>
  <c r="P408" i="2"/>
  <c r="P151" i="2"/>
  <c r="BK162" i="2"/>
  <c r="J162" i="2" s="1"/>
  <c r="J99" i="2" s="1"/>
  <c r="P162" i="2"/>
  <c r="BK172" i="2"/>
  <c r="J172" i="2" s="1"/>
  <c r="J100" i="2" s="1"/>
  <c r="R172" i="2"/>
  <c r="T172" i="2"/>
  <c r="T191" i="2"/>
  <c r="P217" i="2"/>
  <c r="R217" i="2"/>
  <c r="T217" i="2"/>
  <c r="T262" i="2"/>
  <c r="BK346" i="2"/>
  <c r="R346" i="2"/>
  <c r="BK367" i="2"/>
  <c r="J367" i="2" s="1"/>
  <c r="J106" i="2" s="1"/>
  <c r="R367" i="2"/>
  <c r="R375" i="2"/>
  <c r="BK385" i="2"/>
  <c r="J385" i="2" s="1"/>
  <c r="J108" i="2" s="1"/>
  <c r="R385" i="2"/>
  <c r="BK412" i="2"/>
  <c r="J412" i="2" s="1"/>
  <c r="J115" i="2" s="1"/>
  <c r="R412" i="2"/>
  <c r="T412" i="2"/>
  <c r="R433" i="2"/>
  <c r="BK484" i="2"/>
  <c r="J484" i="2" s="1"/>
  <c r="J117" i="2" s="1"/>
  <c r="R484" i="2"/>
  <c r="BK496" i="2"/>
  <c r="J496" i="2"/>
  <c r="J118" i="2" s="1"/>
  <c r="P496" i="2"/>
  <c r="R496" i="2"/>
  <c r="T496" i="2"/>
  <c r="R503" i="2"/>
  <c r="BK539" i="2"/>
  <c r="J539" i="2"/>
  <c r="J120" i="2"/>
  <c r="R539" i="2"/>
  <c r="R548" i="2"/>
  <c r="BK560" i="2"/>
  <c r="J560" i="2"/>
  <c r="J122" i="2" s="1"/>
  <c r="BK565" i="2"/>
  <c r="J565" i="2" s="1"/>
  <c r="J123" i="2" s="1"/>
  <c r="T565" i="2"/>
  <c r="P594" i="2"/>
  <c r="BK608" i="2"/>
  <c r="J608" i="2"/>
  <c r="J125" i="2" s="1"/>
  <c r="R608" i="2"/>
  <c r="P613" i="2"/>
  <c r="BK151" i="2"/>
  <c r="J151" i="2" s="1"/>
  <c r="J98" i="2" s="1"/>
  <c r="R151" i="2"/>
  <c r="R162" i="2"/>
  <c r="T162" i="2"/>
  <c r="P172" i="2"/>
  <c r="BK191" i="2"/>
  <c r="J191" i="2"/>
  <c r="J101" i="2" s="1"/>
  <c r="R191" i="2"/>
  <c r="BK217" i="2"/>
  <c r="J217" i="2" s="1"/>
  <c r="J102" i="2" s="1"/>
  <c r="BK262" i="2"/>
  <c r="J262" i="2"/>
  <c r="J103" i="2" s="1"/>
  <c r="R262" i="2"/>
  <c r="P346" i="2"/>
  <c r="T346" i="2"/>
  <c r="P367" i="2"/>
  <c r="T367" i="2"/>
  <c r="P375" i="2"/>
  <c r="T375" i="2"/>
  <c r="T385" i="2"/>
  <c r="P412" i="2"/>
  <c r="BK433" i="2"/>
  <c r="J433" i="2"/>
  <c r="J116" i="2" s="1"/>
  <c r="T433" i="2"/>
  <c r="P484" i="2"/>
  <c r="T484" i="2"/>
  <c r="BK503" i="2"/>
  <c r="J503" i="2" s="1"/>
  <c r="J119" i="2" s="1"/>
  <c r="T503" i="2"/>
  <c r="P539" i="2"/>
  <c r="BK548" i="2"/>
  <c r="J548" i="2" s="1"/>
  <c r="J121" i="2" s="1"/>
  <c r="P548" i="2"/>
  <c r="T548" i="2"/>
  <c r="P560" i="2"/>
  <c r="R560" i="2"/>
  <c r="T560" i="2"/>
  <c r="P565" i="2"/>
  <c r="BK594" i="2"/>
  <c r="J594" i="2" s="1"/>
  <c r="J124" i="2" s="1"/>
  <c r="T594" i="2"/>
  <c r="P608" i="2"/>
  <c r="T608" i="2"/>
  <c r="T613" i="2"/>
  <c r="T151" i="2"/>
  <c r="T150" i="2" s="1"/>
  <c r="P191" i="2"/>
  <c r="P262" i="2"/>
  <c r="BK375" i="2"/>
  <c r="J375" i="2" s="1"/>
  <c r="J107" i="2" s="1"/>
  <c r="P385" i="2"/>
  <c r="P433" i="2"/>
  <c r="P503" i="2"/>
  <c r="T539" i="2"/>
  <c r="R565" i="2"/>
  <c r="R594" i="2"/>
  <c r="BK613" i="2"/>
  <c r="J613" i="2" s="1"/>
  <c r="J126" i="2" s="1"/>
  <c r="R613" i="2"/>
  <c r="BK400" i="2"/>
  <c r="J400" i="2" s="1"/>
  <c r="J109" i="2" s="1"/>
  <c r="BK404" i="2"/>
  <c r="J404" i="2" s="1"/>
  <c r="J111" i="2" s="1"/>
  <c r="BK406" i="2"/>
  <c r="J406" i="2" s="1"/>
  <c r="J112" i="2" s="1"/>
  <c r="BK402" i="2"/>
  <c r="J402" i="2" s="1"/>
  <c r="J110" i="2" s="1"/>
  <c r="BK623" i="2"/>
  <c r="J623" i="2" s="1"/>
  <c r="J128" i="2" s="1"/>
  <c r="J625" i="2"/>
  <c r="J129" i="2" s="1"/>
  <c r="F92" i="2"/>
  <c r="F145" i="2"/>
  <c r="BE163" i="2"/>
  <c r="BE180" i="2"/>
  <c r="BE193" i="2"/>
  <c r="BE198" i="2"/>
  <c r="BE204" i="2"/>
  <c r="BE211" i="2"/>
  <c r="BE216" i="2"/>
  <c r="BE221" i="2"/>
  <c r="BE231" i="2"/>
  <c r="BE235" i="2"/>
  <c r="BE236" i="2"/>
  <c r="BE255" i="2"/>
  <c r="BE286" i="2"/>
  <c r="BE287" i="2"/>
  <c r="BE290" i="2"/>
  <c r="BE294" i="2"/>
  <c r="BE297" i="2"/>
  <c r="BE314" i="2"/>
  <c r="BE338" i="2"/>
  <c r="BE339" i="2"/>
  <c r="BE340" i="2"/>
  <c r="BE343" i="2"/>
  <c r="BE351" i="2"/>
  <c r="BE358" i="2"/>
  <c r="BE365" i="2"/>
  <c r="BE368" i="2"/>
  <c r="J92" i="2"/>
  <c r="J145" i="2"/>
  <c r="BE152" i="2"/>
  <c r="BE155" i="2"/>
  <c r="BE166" i="2"/>
  <c r="BE173" i="2"/>
  <c r="BE187" i="2"/>
  <c r="BE194" i="2"/>
  <c r="BE199" i="2"/>
  <c r="BE200" i="2"/>
  <c r="BE213" i="2"/>
  <c r="BE220" i="2"/>
  <c r="BE222" i="2"/>
  <c r="BE225" i="2"/>
  <c r="BE228" i="2"/>
  <c r="BE239" i="2"/>
  <c r="BE242" i="2"/>
  <c r="BE246" i="2"/>
  <c r="BE247" i="2"/>
  <c r="BE264" i="2"/>
  <c r="BE267" i="2"/>
  <c r="BE275" i="2"/>
  <c r="BE279" i="2"/>
  <c r="BE282" i="2"/>
  <c r="BE293" i="2"/>
  <c r="BE300" i="2"/>
  <c r="BE313" i="2"/>
  <c r="BE320" i="2"/>
  <c r="BE323" i="2"/>
  <c r="BE325" i="2"/>
  <c r="BE327" i="2"/>
  <c r="BE347" i="2"/>
  <c r="BE350" i="2"/>
  <c r="BE354" i="2"/>
  <c r="BE362" i="2"/>
  <c r="BE373" i="2"/>
  <c r="BE384" i="2"/>
  <c r="BE392" i="2"/>
  <c r="BE399" i="2"/>
  <c r="BE401" i="2"/>
  <c r="BE409" i="2"/>
  <c r="BE416" i="2"/>
  <c r="BE420" i="2"/>
  <c r="BE427" i="2"/>
  <c r="BE434" i="2"/>
  <c r="BE441" i="2"/>
  <c r="BE453" i="2"/>
  <c r="BE459" i="2"/>
  <c r="BE465" i="2"/>
  <c r="BE473" i="2"/>
  <c r="BE483" i="2"/>
  <c r="BE485" i="2"/>
  <c r="BE486" i="2"/>
  <c r="BE490" i="2"/>
  <c r="BE491" i="2"/>
  <c r="BE492" i="2"/>
  <c r="BE494" i="2"/>
  <c r="BE495" i="2"/>
  <c r="BE501" i="2"/>
  <c r="BE505" i="2"/>
  <c r="BE508" i="2"/>
  <c r="BE509" i="2"/>
  <c r="BE510" i="2"/>
  <c r="BE513" i="2"/>
  <c r="BE516" i="2"/>
  <c r="BE517" i="2"/>
  <c r="BE521" i="2"/>
  <c r="BE525" i="2"/>
  <c r="BE530" i="2"/>
  <c r="BE533" i="2"/>
  <c r="BE536" i="2"/>
  <c r="BE540" i="2"/>
  <c r="BE543" i="2"/>
  <c r="BE547" i="2"/>
  <c r="BE553" i="2"/>
  <c r="BE561" i="2"/>
  <c r="BE566" i="2"/>
  <c r="BE574" i="2"/>
  <c r="BE575" i="2"/>
  <c r="BE581" i="2"/>
  <c r="BE586" i="2"/>
  <c r="BE604" i="2"/>
  <c r="BE607" i="2"/>
  <c r="BE614" i="2"/>
  <c r="BE615" i="2"/>
  <c r="BE616" i="2"/>
  <c r="E85" i="2"/>
  <c r="J89" i="2"/>
  <c r="BE176" i="2"/>
  <c r="BE192" i="2"/>
  <c r="BE197" i="2"/>
  <c r="BE202" i="2"/>
  <c r="BE203" i="2"/>
  <c r="BE259" i="2"/>
  <c r="BE263" i="2"/>
  <c r="BE268" i="2"/>
  <c r="BE269" i="2"/>
  <c r="BE291" i="2"/>
  <c r="BE328" i="2"/>
  <c r="BE359" i="2"/>
  <c r="BE370" i="2"/>
  <c r="BE371" i="2"/>
  <c r="BE372" i="2"/>
  <c r="BE374" i="2"/>
  <c r="BE376" i="2"/>
  <c r="BE380" i="2"/>
  <c r="BE386" i="2"/>
  <c r="BE395" i="2"/>
  <c r="BE419" i="2"/>
  <c r="BE430" i="2"/>
  <c r="BE431" i="2"/>
  <c r="BE432" i="2"/>
  <c r="BE445" i="2"/>
  <c r="BE447" i="2"/>
  <c r="BE456" i="2"/>
  <c r="BE460" i="2"/>
  <c r="BE466" i="2"/>
  <c r="BE156" i="2"/>
  <c r="BE159" i="2"/>
  <c r="BE169" i="2"/>
  <c r="BE183" i="2"/>
  <c r="BE186" i="2"/>
  <c r="BE188" i="2"/>
  <c r="BE201" i="2"/>
  <c r="BE207" i="2"/>
  <c r="BE210" i="2"/>
  <c r="BE212" i="2"/>
  <c r="BE218" i="2"/>
  <c r="BE219" i="2"/>
  <c r="BE232" i="2"/>
  <c r="BE245" i="2"/>
  <c r="BE252" i="2"/>
  <c r="BE272" i="2"/>
  <c r="BE276" i="2"/>
  <c r="BE285" i="2"/>
  <c r="BE292" i="2"/>
  <c r="BE303" i="2"/>
  <c r="BE306" i="2"/>
  <c r="BE309" i="2"/>
  <c r="BE312" i="2"/>
  <c r="BE317" i="2"/>
  <c r="BE331" i="2"/>
  <c r="BE332" i="2"/>
  <c r="BE337" i="2"/>
  <c r="BE344" i="2"/>
  <c r="BE357" i="2"/>
  <c r="BE366" i="2"/>
  <c r="BE377" i="2"/>
  <c r="BE383" i="2"/>
  <c r="BE389" i="2"/>
  <c r="BE396" i="2"/>
  <c r="BE398" i="2"/>
  <c r="BE403" i="2"/>
  <c r="BE405" i="2"/>
  <c r="BE407" i="2"/>
  <c r="BE413" i="2"/>
  <c r="BE423" i="2"/>
  <c r="BE424" i="2"/>
  <c r="BE438" i="2"/>
  <c r="BE449" i="2"/>
  <c r="BE451" i="2"/>
  <c r="BE461" i="2"/>
  <c r="BE462" i="2"/>
  <c r="BE469" i="2"/>
  <c r="BE470" i="2"/>
  <c r="BE474" i="2"/>
  <c r="BE475" i="2"/>
  <c r="BE476" i="2"/>
  <c r="BE479" i="2"/>
  <c r="BE480" i="2"/>
  <c r="BE487" i="2"/>
  <c r="BE493" i="2"/>
  <c r="BE497" i="2"/>
  <c r="BE498" i="2"/>
  <c r="BE502" i="2"/>
  <c r="BE504" i="2"/>
  <c r="BE511" i="2"/>
  <c r="BE512" i="2"/>
  <c r="BE514" i="2"/>
  <c r="BE515" i="2"/>
  <c r="BE518" i="2"/>
  <c r="BE519" i="2"/>
  <c r="BE520" i="2"/>
  <c r="BE522" i="2"/>
  <c r="BE523" i="2"/>
  <c r="BE524" i="2"/>
  <c r="BE528" i="2"/>
  <c r="BE529" i="2"/>
  <c r="BE531" i="2"/>
  <c r="BE532" i="2"/>
  <c r="BE534" i="2"/>
  <c r="BE535" i="2"/>
  <c r="BE537" i="2"/>
  <c r="BE538" i="2"/>
  <c r="BE546" i="2"/>
  <c r="BE549" i="2"/>
  <c r="BE556" i="2"/>
  <c r="BE559" i="2"/>
  <c r="BE564" i="2"/>
  <c r="BE570" i="2"/>
  <c r="BE571" i="2"/>
  <c r="BE578" i="2"/>
  <c r="BE582" i="2"/>
  <c r="BE593" i="2"/>
  <c r="BE595" i="2"/>
  <c r="BE609" i="2"/>
  <c r="BE610" i="2"/>
  <c r="BE617" i="2"/>
  <c r="BE618" i="2"/>
  <c r="BE621" i="2"/>
  <c r="BE624" i="2"/>
  <c r="BE626" i="2"/>
  <c r="F35" i="2"/>
  <c r="BB95" i="1" s="1"/>
  <c r="BB94" i="1" s="1"/>
  <c r="W31" i="1" s="1"/>
  <c r="F34" i="2"/>
  <c r="BA95" i="1" s="1"/>
  <c r="BA94" i="1" s="1"/>
  <c r="W30" i="1" s="1"/>
  <c r="F37" i="2"/>
  <c r="BD95" i="1" s="1"/>
  <c r="BD94" i="1" s="1"/>
  <c r="W33" i="1" s="1"/>
  <c r="F36" i="2"/>
  <c r="BC95" i="1" s="1"/>
  <c r="BC94" i="1" s="1"/>
  <c r="AY94" i="1" s="1"/>
  <c r="J34" i="2"/>
  <c r="AW95" i="1" s="1"/>
  <c r="J127" i="8" l="1"/>
  <c r="J97" i="8" s="1"/>
  <c r="BK118" i="8"/>
  <c r="J118" i="8" s="1"/>
  <c r="R150" i="2"/>
  <c r="R345" i="2"/>
  <c r="T345" i="2"/>
  <c r="T149" i="2" s="1"/>
  <c r="P345" i="2"/>
  <c r="P150" i="2"/>
  <c r="J346" i="2"/>
  <c r="J105" i="2"/>
  <c r="BK150" i="2"/>
  <c r="BK622" i="2"/>
  <c r="J622" i="2" s="1"/>
  <c r="J127" i="2" s="1"/>
  <c r="AW94" i="1"/>
  <c r="AK30" i="1" s="1"/>
  <c r="AX94" i="1"/>
  <c r="W32" i="1"/>
  <c r="I411" i="2" l="1"/>
  <c r="J28" i="8"/>
  <c r="J37" i="8" s="1"/>
  <c r="J94" i="8"/>
  <c r="P149" i="2"/>
  <c r="AU95" i="1" s="1"/>
  <c r="AU94" i="1" s="1"/>
  <c r="R149" i="2"/>
  <c r="J150" i="2"/>
  <c r="J97" i="2"/>
  <c r="J411" i="2" l="1"/>
  <c r="BE411" i="2" s="1"/>
  <c r="BK411" i="2"/>
  <c r="BK410" i="2" s="1"/>
  <c r="J33" i="2" l="1"/>
  <c r="AV95" i="1" s="1"/>
  <c r="AT95" i="1" s="1"/>
  <c r="F33" i="2"/>
  <c r="AZ95" i="1" s="1"/>
  <c r="AZ94" i="1" s="1"/>
  <c r="J410" i="2"/>
  <c r="J114" i="2" s="1"/>
  <c r="BK408" i="2"/>
  <c r="J408" i="2" l="1"/>
  <c r="J113" i="2" s="1"/>
  <c r="BK345" i="2"/>
  <c r="W29" i="1"/>
  <c r="AV94" i="1"/>
  <c r="J345" i="2" l="1"/>
  <c r="J104" i="2" s="1"/>
  <c r="BK149" i="2"/>
  <c r="J149" i="2" s="1"/>
  <c r="AK29" i="1"/>
  <c r="AT94" i="1"/>
  <c r="J96" i="2" l="1"/>
  <c r="J30" i="2"/>
  <c r="AG95" i="1" l="1"/>
  <c r="J39" i="2"/>
  <c r="AG94" i="1" l="1"/>
  <c r="AN95" i="1"/>
  <c r="AK26" i="1" l="1"/>
  <c r="AK35" i="1" s="1"/>
  <c r="AN94" i="1"/>
</calcChain>
</file>

<file path=xl/sharedStrings.xml><?xml version="1.0" encoding="utf-8"?>
<sst xmlns="http://schemas.openxmlformats.org/spreadsheetml/2006/main" count="6942" uniqueCount="1755">
  <si>
    <t>Export Komplet</t>
  </si>
  <si>
    <t/>
  </si>
  <si>
    <t>2.0</t>
  </si>
  <si>
    <t>ZAMOK</t>
  </si>
  <si>
    <t>False</t>
  </si>
  <si>
    <t>{092de39e-9b55-4719-85be-12c61d9d064d}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</si>
  <si>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</si>
  <si>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</si>
  <si>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</si>
  <si>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</si>
  <si>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</si>
  <si>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</si>
  <si>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</si>
  <si>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</si>
  <si>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IMPORT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</si>
  <si>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</si>
  <si>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</si>
  <si>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17-051 - Poděbrady ZUŠ</t>
  </si>
  <si>
    <t>KSO:</t>
  </si>
  <si>
    <t>CC-CZ:</t>
  </si>
  <si>
    <t>Místo:</t>
  </si>
  <si>
    <t xml:space="preserve"> </t>
  </si>
  <si>
    <t>Datum:</t>
  </si>
  <si>
    <t>2. 3. 2024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</si>
  <si>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</si>
  <si>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</si>
  <si>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</si>
  <si>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</si>
  <si>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</si>
  <si>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</si>
  <si>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</si>
  <si>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</si>
  <si>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</si>
  <si>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</si>
  <si>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</si>
  <si>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</si>
  <si>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</si>
  <si>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</si>
  <si>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</si>
  <si>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</si>
  <si>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</si>
  <si>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</si>
  <si>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</si>
  <si>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</si>
  <si>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</si>
  <si>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</si>
  <si>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</si>
  <si>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</si>
  <si>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</si>
  <si>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</si>
  <si>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</si>
  <si>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</si>
  <si>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</si>
  <si>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</si>
  <si>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</si>
  <si>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</si>
  <si>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</si>
  <si>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</si>
  <si>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</si>
  <si>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</si>
  <si>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</si>
  <si>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</si>
  <si>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</si>
  <si>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</si>
  <si>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</si>
  <si>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</si>
  <si>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</si>
  <si>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</si>
  <si>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</si>
  <si>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</si>
  <si>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</si>
  <si>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</si>
  <si>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</si>
  <si>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</si>
  <si>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</si>
  <si>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{00000000-0000-0000-0000-000000000000}</t>
  </si>
  <si>
    <t>/</t>
  </si>
  <si>
    <t>17-051</t>
  </si>
  <si>
    <t>Poděbrady ZUŠ</t>
  </si>
  <si>
    <t>STA</t>
  </si>
  <si>
    <t>1</t>
  </si>
  <si>
    <t>{6d1f7f3f-9568-4512-ab8c-3eb095b2b027}</t>
  </si>
  <si>
    <t>2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</si>
  <si>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</si>
  <si>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</si>
  <si>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</si>
  <si>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</si>
  <si>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</si>
  <si>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</si>
  <si>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</si>
  <si>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</si>
  <si>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</si>
  <si>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</si>
  <si>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</si>
  <si>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</si>
  <si>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</si>
  <si>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</si>
  <si>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</si>
  <si>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</si>
  <si>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</si>
  <si>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</si>
  <si>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714 - Akustická a protiotřesová opatření</t>
  </si>
  <si>
    <t xml:space="preserve">    721 - Zdravotechnika</t>
  </si>
  <si>
    <t xml:space="preserve">    731 - Ústřední vytápění</t>
  </si>
  <si>
    <t xml:space="preserve">    741 - Elektroinstalace - silnoproud</t>
  </si>
  <si>
    <t xml:space="preserve">    742 - Elektroinstalace - slaboproud</t>
  </si>
  <si>
    <t xml:space="preserve">    751 - Vzduchotechnika </t>
  </si>
  <si>
    <t xml:space="preserve">      752 - Vzduchotechnika přemístění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</si>
  <si>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</si>
  <si>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</si>
  <si>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</si>
  <si>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</si>
  <si>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</si>
  <si>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</si>
  <si>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</si>
  <si>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</si>
  <si>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</si>
  <si>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</si>
  <si>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</si>
  <si>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 xml:space="preserve">    786 - Dokončovací práce - čalounické úpravy</t>
  </si>
  <si>
    <t>M - Práce a dodávky M</t>
  </si>
  <si>
    <t xml:space="preserve">    33-M - Výtahy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</si>
  <si>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</si>
  <si>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</si>
  <si>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</si>
  <si>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</si>
  <si>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</si>
  <si>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</si>
  <si>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</si>
  <si>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</si>
  <si>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</si>
  <si>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</si>
  <si>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</si>
  <si>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</si>
  <si>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</si>
  <si>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</si>
  <si>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</si>
  <si>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</si>
  <si>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</si>
  <si>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</si>
  <si>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</si>
  <si>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131213702</t>
  </si>
  <si>
    <t>Hloubení nezapažených jam v nesoudržných horninách třídy těžitelnosti I skupiny 3 ručně</t>
  </si>
  <si>
    <t>m3</t>
  </si>
  <si>
    <t>4</t>
  </si>
  <si>
    <t>-1482937229</t>
  </si>
  <si>
    <t>VV</t>
  </si>
  <si>
    <t>3,0*2,8*1,60+ (5,0+2*3,8)*1,60/2</t>
  </si>
  <si>
    <t>Součet</t>
  </si>
  <si>
    <t>162751117</t>
  </si>
  <si>
    <t>Vodorovné přemístění přes 9 000 do 10000 m výkopku/sypaniny z horniny třídy těžitelnosti I skupiny 1 až 3</t>
  </si>
  <si>
    <t>784900718</t>
  </si>
  <si>
    <t>3</t>
  </si>
  <si>
    <t>162751119</t>
  </si>
  <si>
    <t>Příplatek k vodorovnému přemístění výkopku/sypaniny z horniny třídy těžitelnosti I skupiny 1 až 3 ZKD 1000 m přes 10000 m</t>
  </si>
  <si>
    <t>-238097302</t>
  </si>
  <si>
    <t>8,448*5</t>
  </si>
  <si>
    <t>174101101</t>
  </si>
  <si>
    <t>Zásyp jam, šachet rýh nebo kolem objektů sypaninou se zhutněním</t>
  </si>
  <si>
    <t>10</t>
  </si>
  <si>
    <t>23,520-2,2*2,4*1,60</t>
  </si>
  <si>
    <t>Zakládání</t>
  </si>
  <si>
    <t>5</t>
  </si>
  <si>
    <t>271572211</t>
  </si>
  <si>
    <t>Podsyp pod základové konstrukce se zhutněním z netříděného štěrkopísku</t>
  </si>
  <si>
    <t>2,4*2,2*0,1</t>
  </si>
  <si>
    <t>6</t>
  </si>
  <si>
    <t>273313711</t>
  </si>
  <si>
    <t>Základové desky z betonu tř. C 20/25</t>
  </si>
  <si>
    <t>14</t>
  </si>
  <si>
    <t>2,2*2,4*0,4</t>
  </si>
  <si>
    <t>7</t>
  </si>
  <si>
    <t>273361821</t>
  </si>
  <si>
    <t>Výztuž základových desek betonářskou ocelí 10 505 (R)</t>
  </si>
  <si>
    <t>t</t>
  </si>
  <si>
    <t>16</t>
  </si>
  <si>
    <t>0,06499+0,06579</t>
  </si>
  <si>
    <t>Svislé a kompletní konstrukce</t>
  </si>
  <si>
    <t>8</t>
  </si>
  <si>
    <t>310238411</t>
  </si>
  <si>
    <t>Zazdívka otvorů pl do 1 m2 ve zdivu nadzákladovém cihlami pálenými na MC</t>
  </si>
  <si>
    <t>18</t>
  </si>
  <si>
    <t>19,6*0,3*0,35</t>
  </si>
  <si>
    <t>9</t>
  </si>
  <si>
    <t>311235151</t>
  </si>
  <si>
    <t>Zdivo jednovrstvé z cihel broušených do P10 na tenkovrstvou maltu tl 300 mm</t>
  </si>
  <si>
    <t>m2</t>
  </si>
  <si>
    <t>1549256931</t>
  </si>
  <si>
    <t>(2,4+1,6)*2*18,16-1,2*2,2*5-(2,4+1,6)*2*0,25*5-(2,4+2*1,6)*0,25*4</t>
  </si>
  <si>
    <t>(3,05+8,55+3,05)*0,35</t>
  </si>
  <si>
    <t>311235221</t>
  </si>
  <si>
    <t>Zdivo jednovrstvé z cihel broušených přes P10 do P15 na tenkovrstvou maltu tl 440 mm</t>
  </si>
  <si>
    <t>-191229989</t>
  </si>
  <si>
    <t>0,8*2,2*3</t>
  </si>
  <si>
    <t>11</t>
  </si>
  <si>
    <t>311278221</t>
  </si>
  <si>
    <t>Zdivo z vápenopískových plných cihel VF přes P15 do P25 na maltu M20</t>
  </si>
  <si>
    <t>1998853129</t>
  </si>
  <si>
    <t>(2,4+1,6)*2*0,3*1,3</t>
  </si>
  <si>
    <t>317168053</t>
  </si>
  <si>
    <t>Překlad keramický vysoký v 238 mm dl 1500 mm</t>
  </si>
  <si>
    <t>kus</t>
  </si>
  <si>
    <t>-1664073787</t>
  </si>
  <si>
    <t>13</t>
  </si>
  <si>
    <t>317944323</t>
  </si>
  <si>
    <t>Válcované nosníky č.14 až 22 dodatečně osazované do připravených otvorů v.č .D.1.1.10</t>
  </si>
  <si>
    <t>28</t>
  </si>
  <si>
    <t>317998121</t>
  </si>
  <si>
    <t>Tepelná izolace mezi překlady jakékoliv výšky z polystyrénu tl do 50 mm</t>
  </si>
  <si>
    <t>30</t>
  </si>
  <si>
    <t>(2,2+2,4)*2*9*0,25</t>
  </si>
  <si>
    <t>Vodorovné konstrukce</t>
  </si>
  <si>
    <t>15</t>
  </si>
  <si>
    <t>411121243</t>
  </si>
  <si>
    <t>Montáž prefabrikovaných ŽB stropů ze stropních desek dl do 2700 mm</t>
  </si>
  <si>
    <t>32</t>
  </si>
  <si>
    <t>M</t>
  </si>
  <si>
    <t>59341430</t>
  </si>
  <si>
    <t>panel stropní plný PZD 2080x1190x140mm</t>
  </si>
  <si>
    <t>-1076055547</t>
  </si>
  <si>
    <t>17</t>
  </si>
  <si>
    <t>411322424</t>
  </si>
  <si>
    <t>Stropy trámové nebo kazetové ze ŽB tř. C 25/30</t>
  </si>
  <si>
    <t>36</t>
  </si>
  <si>
    <t>437*(0,09+0,14)/2</t>
  </si>
  <si>
    <t>411354213</t>
  </si>
  <si>
    <t>Bednění stropů ztracené z hraněných trapézových vln v 50 mm plech lesklý tl 0,75 mm</t>
  </si>
  <si>
    <t>38</t>
  </si>
  <si>
    <t>19</t>
  </si>
  <si>
    <t>411361821</t>
  </si>
  <si>
    <t>Výztuž stropů betonářskou ocelí 10 505</t>
  </si>
  <si>
    <t>40</t>
  </si>
  <si>
    <t>20</t>
  </si>
  <si>
    <t>411362021</t>
  </si>
  <si>
    <t>Výztuž stropů svařovanými sítěmi Kari</t>
  </si>
  <si>
    <t>42</t>
  </si>
  <si>
    <t>411386621</t>
  </si>
  <si>
    <t>Zabetonování prostupů  ze suchých směsí pl přes 0,09 do 0,25 m2 ve stropech</t>
  </si>
  <si>
    <t>-1286702420</t>
  </si>
  <si>
    <t>22</t>
  </si>
  <si>
    <t>41332</t>
  </si>
  <si>
    <t>zalití kapes pro I nosníky betonem 20/25</t>
  </si>
  <si>
    <t>713555137</t>
  </si>
  <si>
    <t>23</t>
  </si>
  <si>
    <t>41333</t>
  </si>
  <si>
    <t>vložení polystyrenu do kapes tl. 50mm</t>
  </si>
  <si>
    <t>-1597855905</t>
  </si>
  <si>
    <t>24</t>
  </si>
  <si>
    <t>417238213</t>
  </si>
  <si>
    <t>Obezdívka věnce jednostranná věncovkou keramickou v přes 210 do 250 mm včetně polystyrenu tl 100 mm</t>
  </si>
  <si>
    <t>m</t>
  </si>
  <si>
    <t>-1507142117</t>
  </si>
  <si>
    <t>25</t>
  </si>
  <si>
    <t>417321515</t>
  </si>
  <si>
    <t>Ztužující pásy a věnce ze ŽB tř. C 25/30</t>
  </si>
  <si>
    <t>50</t>
  </si>
  <si>
    <t>82,80*0,17*0,25</t>
  </si>
  <si>
    <t>26</t>
  </si>
  <si>
    <t>417351115</t>
  </si>
  <si>
    <t>Zřízení bednění ztužujících věnců</t>
  </si>
  <si>
    <t>52</t>
  </si>
  <si>
    <t>82,8*0,25</t>
  </si>
  <si>
    <t>27</t>
  </si>
  <si>
    <t>417351116</t>
  </si>
  <si>
    <t>Odstranění bednění ztužujících věnců</t>
  </si>
  <si>
    <t>54</t>
  </si>
  <si>
    <t>417361221</t>
  </si>
  <si>
    <t>Výztuž ztužujících pásů a věnců betonářskou ocelí 10 216</t>
  </si>
  <si>
    <t>56</t>
  </si>
  <si>
    <t>29</t>
  </si>
  <si>
    <t>434311115</t>
  </si>
  <si>
    <t>Schodišťové stupně dusané na terén z betonu tř. C 20/25 bez potěru</t>
  </si>
  <si>
    <t>58</t>
  </si>
  <si>
    <t>434351141</t>
  </si>
  <si>
    <t>Zřízení bednění stupňů přímočarých schodišť</t>
  </si>
  <si>
    <t>60</t>
  </si>
  <si>
    <t>1,2*0,15</t>
  </si>
  <si>
    <t>31</t>
  </si>
  <si>
    <t>434351142</t>
  </si>
  <si>
    <t>Odstranění bednění stupňů přímočarých schodišť</t>
  </si>
  <si>
    <t>62</t>
  </si>
  <si>
    <t>Úpravy povrchů, podlahy a osazování výplní</t>
  </si>
  <si>
    <t>564831111</t>
  </si>
  <si>
    <t>Podklad ze štěrkodrtě ŠD tl 100 mm</t>
  </si>
  <si>
    <t>64</t>
  </si>
  <si>
    <t>33</t>
  </si>
  <si>
    <t>59245013</t>
  </si>
  <si>
    <t>dlažba zámková betonová tvaru I 200x165mm tl 80mm přírodní</t>
  </si>
  <si>
    <t>149249411</t>
  </si>
  <si>
    <t>34</t>
  </si>
  <si>
    <t>596211210</t>
  </si>
  <si>
    <t>Kladení zámkové dlažby komunikací pro pěší tl 80 mm skupiny A pl do 50 m2</t>
  </si>
  <si>
    <t>66</t>
  </si>
  <si>
    <t>35</t>
  </si>
  <si>
    <t>611315417</t>
  </si>
  <si>
    <t>Oprava vnitřní vápenné hladké omítky stropů v rozsahu plochy přes 10 do 30 % s celoplošným přeštukováním 3.p</t>
  </si>
  <si>
    <t>-411688795</t>
  </si>
  <si>
    <t>28375936</t>
  </si>
  <si>
    <t>deska EPS 70 fasádní λ=0,039 tl 80mm</t>
  </si>
  <si>
    <t>-1403870405</t>
  </si>
  <si>
    <t>17*1,1</t>
  </si>
  <si>
    <t>37</t>
  </si>
  <si>
    <t>28375935</t>
  </si>
  <si>
    <t>deska EPS 70 fasádní λ=0,039 tl 150mm</t>
  </si>
  <si>
    <t>-1862610401</t>
  </si>
  <si>
    <t>9,360*1,1</t>
  </si>
  <si>
    <t>612321141</t>
  </si>
  <si>
    <t>Vápenocementová omítka štuková dvouvrstvá vnitřních stěn nanášená ručně</t>
  </si>
  <si>
    <t>72</t>
  </si>
  <si>
    <t>(3,3+9,0+3,3)*1,2+313,76</t>
  </si>
  <si>
    <t>39</t>
  </si>
  <si>
    <t>612321191</t>
  </si>
  <si>
    <t>Příplatek k vápenocementové omítce vnitřních stěn za každých dalších 5 mm tloušťky ručně</t>
  </si>
  <si>
    <t>74</t>
  </si>
  <si>
    <t>617321121</t>
  </si>
  <si>
    <t>Vápenocementová omítka hladká jednovrstvá světlíků nebo výtahových šachet nanášená ručně</t>
  </si>
  <si>
    <t>76</t>
  </si>
  <si>
    <t>(1,8+1,6)*2*18,8</t>
  </si>
  <si>
    <t>41</t>
  </si>
  <si>
    <t>622131121</t>
  </si>
  <si>
    <t>Penetrační nátěr vnějších stěn nanášený ručně</t>
  </si>
  <si>
    <t>-507573855</t>
  </si>
  <si>
    <t>622142001</t>
  </si>
  <si>
    <t>Potažení vnějších stěn sklovláknitým pletivem vtlačeným do tenkovrstvé hmoty</t>
  </si>
  <si>
    <t>78</t>
  </si>
  <si>
    <t>(2,4*2+2,2)*1,0*9</t>
  </si>
  <si>
    <t>43</t>
  </si>
  <si>
    <t>622211011</t>
  </si>
  <si>
    <t>Montáž kontaktního zateplení vnějších stěn z polystyrénových desek tl do 80 mm</t>
  </si>
  <si>
    <t>80</t>
  </si>
  <si>
    <t>(3,3+9,0+3,3)*0,5+(2,4+2,2)*2*1,0</t>
  </si>
  <si>
    <t>44</t>
  </si>
  <si>
    <t>622211031</t>
  </si>
  <si>
    <t>Montáž kontaktního zateplení vnějších stěn z polystyrénových desek tl do 160 mm</t>
  </si>
  <si>
    <t>84</t>
  </si>
  <si>
    <t>(3,3*2+9,0)*0,6</t>
  </si>
  <si>
    <t>45</t>
  </si>
  <si>
    <t>622321121</t>
  </si>
  <si>
    <t>Vápenocementová omítka hladká jednovrstvá vnějších stěn nanášená ručně</t>
  </si>
  <si>
    <t>88</t>
  </si>
  <si>
    <t>46</t>
  </si>
  <si>
    <t>622321191</t>
  </si>
  <si>
    <t>Příplatek k vápenocementové omítce vnějších stěn za každých dalších 5 mm tloušťky ručně</t>
  </si>
  <si>
    <t>90</t>
  </si>
  <si>
    <t>47</t>
  </si>
  <si>
    <t>622531011</t>
  </si>
  <si>
    <t>Tenkovrstvá silikonová zrnitá omítka tl. 1,5 mm včetně penetrace vnějších stěn</t>
  </si>
  <si>
    <t>-657437088</t>
  </si>
  <si>
    <t>(3,3+9,0+3,3)*1,2</t>
  </si>
  <si>
    <t>18,115*(2,4*2+2,2)</t>
  </si>
  <si>
    <t>50,0*1,0</t>
  </si>
  <si>
    <t>48</t>
  </si>
  <si>
    <t>631311124</t>
  </si>
  <si>
    <t>Mazanina tl do 120 mm z betonu prostého bez zvýšených nároků na prostředí tř. C 16/20</t>
  </si>
  <si>
    <t>94</t>
  </si>
  <si>
    <t>1,6*1,8*0,1</t>
  </si>
  <si>
    <t>49</t>
  </si>
  <si>
    <t>631341133</t>
  </si>
  <si>
    <t>Mazanina tl do 240 mm z betonu lehkého konstrukčního liaporového LC 16/18</t>
  </si>
  <si>
    <t>96</t>
  </si>
  <si>
    <t>rampa+schodiště</t>
  </si>
  <si>
    <t>2,8*2,6*0,165+2,5*(2,0+4,05*2,05)*0,155</t>
  </si>
  <si>
    <t>632451022</t>
  </si>
  <si>
    <t>Vyrovnávací potěr tl do 30 mm z MC 15 provedený v pásu</t>
  </si>
  <si>
    <t>98</t>
  </si>
  <si>
    <t>((39,70+3,05)*2+14,0+3,0)*0,45</t>
  </si>
  <si>
    <t>Ostatní konstrukce a práce, bourání</t>
  </si>
  <si>
    <t>51</t>
  </si>
  <si>
    <t>113106123</t>
  </si>
  <si>
    <t>Rozebrání dlažeb komunikací pro pěší ze zámkových dlaždic</t>
  </si>
  <si>
    <t>100</t>
  </si>
  <si>
    <t>612142001</t>
  </si>
  <si>
    <t>Potažení vnitřních stěn sklovláknitým pletivem vtlačeným do tenkovrstvé hmoty</t>
  </si>
  <si>
    <t>102</t>
  </si>
  <si>
    <t>(39,70*2+2,5+14,1)*1,23</t>
  </si>
  <si>
    <t>53</t>
  </si>
  <si>
    <t>911</t>
  </si>
  <si>
    <t>Přenosné hasicí přístroje práškové 34A , 183B D+M</t>
  </si>
  <si>
    <t>-1476744001</t>
  </si>
  <si>
    <t>9111</t>
  </si>
  <si>
    <t>Informační tabulky únik.cest dle požární zprávy D+M</t>
  </si>
  <si>
    <t>komplet</t>
  </si>
  <si>
    <t>612129599</t>
  </si>
  <si>
    <t>55</t>
  </si>
  <si>
    <t>941111122</t>
  </si>
  <si>
    <t>Montáž lešení řadového trubkového lehkého s podlahami zatížení do 200 kg/m2 š do 1,2 m v do 25 m</t>
  </si>
  <si>
    <t>108</t>
  </si>
  <si>
    <t>(10,0+16,0+45,0)*20,0</t>
  </si>
  <si>
    <t>941111222</t>
  </si>
  <si>
    <t>Příplatek k lešení řadovému trubkovému lehkému s podlahami š 1,2 m v 25 m za první a ZKD den použití</t>
  </si>
  <si>
    <t>110</t>
  </si>
  <si>
    <t>90*1420</t>
  </si>
  <si>
    <t>57</t>
  </si>
  <si>
    <t>941111822</t>
  </si>
  <si>
    <t>Demontáž lešení řadového trubkového lehkého s podlahami zatížení do 200 kg/m2 š do 1,2 m v do 25 m</t>
  </si>
  <si>
    <t>112</t>
  </si>
  <si>
    <t>943111212</t>
  </si>
  <si>
    <t>Příplatek k lešení prostorovému trubkovému lehkému bez podlah v do 20 m za první a ZKD den použití</t>
  </si>
  <si>
    <t>114</t>
  </si>
  <si>
    <t>51,84*30</t>
  </si>
  <si>
    <t>59</t>
  </si>
  <si>
    <t>943211112</t>
  </si>
  <si>
    <t>Montáž lešení prostorového rámového lehkého s podlahami zatížení do 200 kg/m2 v do 25 m</t>
  </si>
  <si>
    <t>116</t>
  </si>
  <si>
    <t>1,6*1,8*18,0</t>
  </si>
  <si>
    <t>943211119</t>
  </si>
  <si>
    <t>Příplatek k lešení prostorovému rámovému lehkému s podlahami za půdorysnou plochu do 6 m2</t>
  </si>
  <si>
    <t>118</t>
  </si>
  <si>
    <t>51,84*20</t>
  </si>
  <si>
    <t>61</t>
  </si>
  <si>
    <t>943211812</t>
  </si>
  <si>
    <t>Demontáž lešení prostorového rámového lehkého s podlahami zatížení do 200 kg/m2 v do 25 m</t>
  </si>
  <si>
    <t>120</t>
  </si>
  <si>
    <t>944711111</t>
  </si>
  <si>
    <t>Montáž záchytné stříšky š do 1,5 m</t>
  </si>
  <si>
    <t>122</t>
  </si>
  <si>
    <t>63</t>
  </si>
  <si>
    <t>944711211</t>
  </si>
  <si>
    <t>Příplatek k záchytné stříšce š do 1,5 m za první a ZKD den použití</t>
  </si>
  <si>
    <t>124</t>
  </si>
  <si>
    <t>71*90</t>
  </si>
  <si>
    <t>945411111</t>
  </si>
  <si>
    <t>Výsuvná šplhací plošina motorová s jedním podvozkem a jedním stožárem v do 80 m</t>
  </si>
  <si>
    <t>den</t>
  </si>
  <si>
    <t>126</t>
  </si>
  <si>
    <t>65</t>
  </si>
  <si>
    <t>9491</t>
  </si>
  <si>
    <t>Jeřáb AD 28</t>
  </si>
  <si>
    <t>hod</t>
  </si>
  <si>
    <t>-952649742</t>
  </si>
  <si>
    <t>949101112</t>
  </si>
  <si>
    <t>Lešení pomocné pro objekty pozemních staveb s lešeňovou podlahou v do 3,5 m zatížení do 150 kg/m2</t>
  </si>
  <si>
    <t>130</t>
  </si>
  <si>
    <t>67</t>
  </si>
  <si>
    <t>952901114</t>
  </si>
  <si>
    <t>Vyčištění budov bytové a občanské výstavby při výšce podlaží přes 4 m</t>
  </si>
  <si>
    <t>132</t>
  </si>
  <si>
    <t>68</t>
  </si>
  <si>
    <t>953312112</t>
  </si>
  <si>
    <t>Vložky do svislých dilatačních spár z fasádních polystyrénových desek tl 20 mm</t>
  </si>
  <si>
    <t>134</t>
  </si>
  <si>
    <t>2,2*(18,115+1,55-0,6)</t>
  </si>
  <si>
    <t>69</t>
  </si>
  <si>
    <t>962031132</t>
  </si>
  <si>
    <t>Bourání příček z cihel pálených na MVC tl do 100 mm</t>
  </si>
  <si>
    <t>136</t>
  </si>
  <si>
    <t>((6,08+1,1)*2+4,475)*3,33+4,15*2,9</t>
  </si>
  <si>
    <t>70</t>
  </si>
  <si>
    <t>962031133</t>
  </si>
  <si>
    <t>Bourání příček z cihel pálených na MVC tl do 150 mm</t>
  </si>
  <si>
    <t>138</t>
  </si>
  <si>
    <t>(11,0*2,9+0,5*4*2,9)*2+(0,7*2+1,875)*2,0</t>
  </si>
  <si>
    <t>71</t>
  </si>
  <si>
    <t>962032231</t>
  </si>
  <si>
    <t>Bourání zdiva z cihel pálených nebo vápenopískových na MV nebo MVC přes 1 m3</t>
  </si>
  <si>
    <t>140</t>
  </si>
  <si>
    <t>0,5*0,5*2,9+1,85*0,3*4,6+6,75*3,33*0,3+1,85*4,60*0,3+1,4*0,3*4,6</t>
  </si>
  <si>
    <t>962032241</t>
  </si>
  <si>
    <t>Bourání zdiva z cihel pálených nebo vápenopískových na MC přes 1 m3</t>
  </si>
  <si>
    <t>142</t>
  </si>
  <si>
    <t>((39,70+3,05)*2+14,0+3,0)*0,45*0,25</t>
  </si>
  <si>
    <t>73</t>
  </si>
  <si>
    <t>965043441</t>
  </si>
  <si>
    <t>Bourání podkladů pod dlažby betonových s potěrem nebo teracem tl do 150 mm pl přes 4 m2</t>
  </si>
  <si>
    <t>144</t>
  </si>
  <si>
    <t>(385,610+33,95+24,63+19,02)*0,13</t>
  </si>
  <si>
    <t>965081223</t>
  </si>
  <si>
    <t>Bourání podlah z dlaždic keramických nebo xylolitových tl přes 10 mm plochy přes 1 m2</t>
  </si>
  <si>
    <t>146</t>
  </si>
  <si>
    <t>75</t>
  </si>
  <si>
    <t>968072455</t>
  </si>
  <si>
    <t>Vybourání kovových dveřních zárubní pl do 2 m2</t>
  </si>
  <si>
    <t>148</t>
  </si>
  <si>
    <t>971033351</t>
  </si>
  <si>
    <t>Vybourání otvorů ve zdivu cihelném pl do 0,09 m2 na MVC nebo MV tl do 450 mm</t>
  </si>
  <si>
    <t>150</t>
  </si>
  <si>
    <t>28*4</t>
  </si>
  <si>
    <t>77</t>
  </si>
  <si>
    <t>971033651</t>
  </si>
  <si>
    <t>Vybourání otvorů ve zdivu cihelném pl do 4 m2 na MVC nebo MV tl do 600 mm</t>
  </si>
  <si>
    <t>152</t>
  </si>
  <si>
    <t>1,2*2,2*0,45*5</t>
  </si>
  <si>
    <t>974031287</t>
  </si>
  <si>
    <t>Vysekání rýh ve zdivu cihelném u stropu hl do 300 mm š do 300 mm</t>
  </si>
  <si>
    <t>154</t>
  </si>
  <si>
    <t>7*2*1,4</t>
  </si>
  <si>
    <t>79</t>
  </si>
  <si>
    <t>977151111</t>
  </si>
  <si>
    <t>Jádrové vrty diamantovými korunkami do stavebních materiálů D do 35 mm</t>
  </si>
  <si>
    <t>180048818</t>
  </si>
  <si>
    <t>9*0,5</t>
  </si>
  <si>
    <t>977151112</t>
  </si>
  <si>
    <t>Jádrové vrty diamantovými korunkami do stavebních materiálů D přes 35 do 40 mm</t>
  </si>
  <si>
    <t>697324815</t>
  </si>
  <si>
    <t>4*0,5</t>
  </si>
  <si>
    <t>81</t>
  </si>
  <si>
    <t>97715200</t>
  </si>
  <si>
    <t>Protipožární manžeta DN 40</t>
  </si>
  <si>
    <t>1163737791</t>
  </si>
  <si>
    <t>82</t>
  </si>
  <si>
    <t>977211111</t>
  </si>
  <si>
    <t>Řezání ŽB kcí hl do 200 mm pilou do průměru výztuže 16 mm</t>
  </si>
  <si>
    <t>156</t>
  </si>
  <si>
    <t>13*2*11+4*2*13</t>
  </si>
  <si>
    <t>83</t>
  </si>
  <si>
    <t>9773</t>
  </si>
  <si>
    <t>Demontáž stávající plošiny</t>
  </si>
  <si>
    <t>soubor</t>
  </si>
  <si>
    <t>-1641559713</t>
  </si>
  <si>
    <t>978013191</t>
  </si>
  <si>
    <t>Otlučení vnitřní vápenné nebo vápenocementové omítky stěn v rozsahu do 100 %</t>
  </si>
  <si>
    <t>160</t>
  </si>
  <si>
    <t>10,5*2*2,9</t>
  </si>
  <si>
    <t>(2,2+0,45)*2*4,6*3+(2,9+0,45)*2*4,6*2</t>
  </si>
  <si>
    <t>85</t>
  </si>
  <si>
    <t>997013154</t>
  </si>
  <si>
    <t>Vnitrostaveništní doprava suti a vybouraných hmot pro budovy v do 15 m s omezením mechanizace</t>
  </si>
  <si>
    <t>162</t>
  </si>
  <si>
    <t>86</t>
  </si>
  <si>
    <t>997013312</t>
  </si>
  <si>
    <t>Montáž a demontáž shozu suti v do 20 m</t>
  </si>
  <si>
    <t>164</t>
  </si>
  <si>
    <t>87</t>
  </si>
  <si>
    <t>997013501</t>
  </si>
  <si>
    <t>Odvoz suti a vybouraných hmot na skládku nebo meziskládku do 1 km se složením</t>
  </si>
  <si>
    <t>166</t>
  </si>
  <si>
    <t>997013509</t>
  </si>
  <si>
    <t>Příplatek k odvozu suti a vybouraných hmot na skládku ZKD 1 km přes 1 km</t>
  </si>
  <si>
    <t>168</t>
  </si>
  <si>
    <t>319,418*9</t>
  </si>
  <si>
    <t>89</t>
  </si>
  <si>
    <t>997013609</t>
  </si>
  <si>
    <t>Poplatek za uložení na skládce (skládkovné) stavebního odpadu ze směsí nebo oddělených frakcí betonu, cihel a keramických výrobků kód odpadu 17 01 07</t>
  </si>
  <si>
    <t>-1462731099</t>
  </si>
  <si>
    <t>998011003</t>
  </si>
  <si>
    <t>Přesun hmot pro budovy zděné v do 24 m</t>
  </si>
  <si>
    <t>172</t>
  </si>
  <si>
    <t>PSV</t>
  </si>
  <si>
    <t>Práce a dodávky PSV</t>
  </si>
  <si>
    <t>711</t>
  </si>
  <si>
    <t>Izolace proti vodě, vlhkosti a plynům</t>
  </si>
  <si>
    <t>91</t>
  </si>
  <si>
    <t>69311172</t>
  </si>
  <si>
    <t>geotextilie PP s ÚV stabilizací 300g/m2</t>
  </si>
  <si>
    <t>1895565991</t>
  </si>
  <si>
    <t>(10,56+10,58)*1,15</t>
  </si>
  <si>
    <t>92</t>
  </si>
  <si>
    <t>24551040</t>
  </si>
  <si>
    <t>stěrka hydroizolační dvousložková cemento-polymerová pod dlažbu</t>
  </si>
  <si>
    <t>kg</t>
  </si>
  <si>
    <t>-1566199888</t>
  </si>
  <si>
    <t>93</t>
  </si>
  <si>
    <t>28322005</t>
  </si>
  <si>
    <t>fólie hydroizolační pro spodní stavbu mPVC tl 2,0mm</t>
  </si>
  <si>
    <t>1503370115</t>
  </si>
  <si>
    <t>(5,28+10,58)*1,15</t>
  </si>
  <si>
    <t>711131101</t>
  </si>
  <si>
    <t>Provedení izolace proti zemní vlhkosti pásy na sucho vodorovné AIP nebo tkaninou</t>
  </si>
  <si>
    <t>174</t>
  </si>
  <si>
    <t>2,4*2,2*2</t>
  </si>
  <si>
    <t>95</t>
  </si>
  <si>
    <t>711411052</t>
  </si>
  <si>
    <t>Provedení izolace proti vodě za studena na vodorovné ploše tekutou lepenkou</t>
  </si>
  <si>
    <t>180</t>
  </si>
  <si>
    <t>711412052</t>
  </si>
  <si>
    <t>Provedení izolace proti vodě za studena na svislé ploše tekutou lepenkou</t>
  </si>
  <si>
    <t>184</t>
  </si>
  <si>
    <t>97</t>
  </si>
  <si>
    <t>711461103</t>
  </si>
  <si>
    <t>Provedení izolace proti tlakové vodě vodorovné fólií přilepenou v plné ploše</t>
  </si>
  <si>
    <t>186</t>
  </si>
  <si>
    <t>2,2*2,4</t>
  </si>
  <si>
    <t>711132101</t>
  </si>
  <si>
    <t>Provedení izolace proti zemní vlhkosti pásy na sucho svislé AIP nebo tkaninou</t>
  </si>
  <si>
    <t>178</t>
  </si>
  <si>
    <t>(2,4+2,2)*2*1,15</t>
  </si>
  <si>
    <t>99</t>
  </si>
  <si>
    <t>711462103</t>
  </si>
  <si>
    <t>Provedení izolace proti tlakové vodě svislé fólií přilepenou v plné ploše</t>
  </si>
  <si>
    <t>190</t>
  </si>
  <si>
    <t>998711203</t>
  </si>
  <si>
    <t>Přesun hmot procentní pro izolace proti vodě, vlhkosti a plynům v objektech v do 60 m</t>
  </si>
  <si>
    <t>%</t>
  </si>
  <si>
    <t>192</t>
  </si>
  <si>
    <t>712</t>
  </si>
  <si>
    <t>Povlakové krytiny</t>
  </si>
  <si>
    <t>101</t>
  </si>
  <si>
    <t>62832000</t>
  </si>
  <si>
    <t>pás asfaltový natavitelný oxidovaný s vložkou ze skleněné rohože typu V60 s jemnozrnným minerálním posypem tl 3,0mm</t>
  </si>
  <si>
    <t>900568984</t>
  </si>
  <si>
    <t>550,0*1,15</t>
  </si>
  <si>
    <t>28329324</t>
  </si>
  <si>
    <t>fólie kontaktní difuzně propustná pro doplňkovou hydroizolační vrstvu, třívrstvá mikroporézní PP 130-140g/m2</t>
  </si>
  <si>
    <t>-1221355371</t>
  </si>
  <si>
    <t>103</t>
  </si>
  <si>
    <t>28329223</t>
  </si>
  <si>
    <t>fólie difuzně propustné s nakašírovanou strukturovanou rohoží pod hladkou plechovou krytinu</t>
  </si>
  <si>
    <t>-1452596026</t>
  </si>
  <si>
    <t>104</t>
  </si>
  <si>
    <t>712341559</t>
  </si>
  <si>
    <t>Provedení povlakové krytiny střech do 10° pásy NAIP přitavením v plné ploše zajištění proti zatečení</t>
  </si>
  <si>
    <t>-1221059355</t>
  </si>
  <si>
    <t>105</t>
  </si>
  <si>
    <t>712361701</t>
  </si>
  <si>
    <t>Provedení povlakové krytiny střech do 10° fólií položenou volně s přilepením spojů</t>
  </si>
  <si>
    <t>198</t>
  </si>
  <si>
    <t>106</t>
  </si>
  <si>
    <t>998712203</t>
  </si>
  <si>
    <t>Přesun hmot procentní pro krytiny povlakové v objektech v do 24 m</t>
  </si>
  <si>
    <t>204</t>
  </si>
  <si>
    <t>713</t>
  </si>
  <si>
    <t>Izolace tepelné</t>
  </si>
  <si>
    <t>107</t>
  </si>
  <si>
    <t>7131</t>
  </si>
  <si>
    <t>Nadkrokevní izolace s integrovanými latěmi D+M tl.160mm</t>
  </si>
  <si>
    <t>671055310</t>
  </si>
  <si>
    <t>71311</t>
  </si>
  <si>
    <t>Montáž izolace tepelné vrchem stropů volně kladenými rohožemi, pásy, dílci, deskami</t>
  </si>
  <si>
    <t>206</t>
  </si>
  <si>
    <t>2,4*2,2</t>
  </si>
  <si>
    <t>109</t>
  </si>
  <si>
    <t>2837598</t>
  </si>
  <si>
    <t>deska polystyrénová EPS 100  1000 x 500 x 180 mm</t>
  </si>
  <si>
    <t>2959954</t>
  </si>
  <si>
    <t>5,280*1,15</t>
  </si>
  <si>
    <t>713120813</t>
  </si>
  <si>
    <t>Odstranění tepelné izolace podlah volně kladené z vláknitých materiálů tl přes 100 mm</t>
  </si>
  <si>
    <t>210</t>
  </si>
  <si>
    <t>111</t>
  </si>
  <si>
    <t>998713203</t>
  </si>
  <si>
    <t>Přesun hmot procentní pro izolace tepelné v objektech v do 24 m</t>
  </si>
  <si>
    <t>212</t>
  </si>
  <si>
    <t>714</t>
  </si>
  <si>
    <t>Akustická a protiotřesová opatření</t>
  </si>
  <si>
    <t>5903600</t>
  </si>
  <si>
    <t>panel akustický typ  A , bílá, 600x600x15mm dle v.č. D.1.1.09</t>
  </si>
  <si>
    <t>-1777496982</t>
  </si>
  <si>
    <t>141,0*1,05</t>
  </si>
  <si>
    <t>113</t>
  </si>
  <si>
    <t>590360100</t>
  </si>
  <si>
    <t>panel akustický B GAMMA   bílá 500, 600x600x15mm</t>
  </si>
  <si>
    <t>-762295928</t>
  </si>
  <si>
    <t>64,0*1,05</t>
  </si>
  <si>
    <t>59036</t>
  </si>
  <si>
    <t>panel akustický Ecophone AKUSTO Wall C+Extra Bass  600x2700x80mm vč.roštu</t>
  </si>
  <si>
    <t>1882860469</t>
  </si>
  <si>
    <t>0,6*2,7*40*1,05</t>
  </si>
  <si>
    <t>115</t>
  </si>
  <si>
    <t>714121011</t>
  </si>
  <si>
    <t>Montáž podstropních panelů s rozšířenou zvukovou pohltivostí zavěšených na viditelný rošt dle v.č.D.1.1.09</t>
  </si>
  <si>
    <t>214</t>
  </si>
  <si>
    <t>71412300</t>
  </si>
  <si>
    <t>AKU stěny spřažené tl. 100 dle v.č. D.1.1.03</t>
  </si>
  <si>
    <t>1020683095</t>
  </si>
  <si>
    <t>(2,95+5,9+5,975)*3,5</t>
  </si>
  <si>
    <t>117</t>
  </si>
  <si>
    <t>714123001</t>
  </si>
  <si>
    <t>Montáž akustických stěnových obkladů z demontovatelných panelů na viditelný rošt dle v.č. D.1.1.09</t>
  </si>
  <si>
    <t>220</t>
  </si>
  <si>
    <t>998714203</t>
  </si>
  <si>
    <t>Přesun hmot procentní pro akustická a protiotřesová opatření v objektech v do 24 m</t>
  </si>
  <si>
    <t>2039070213</t>
  </si>
  <si>
    <t>721</t>
  </si>
  <si>
    <t>Zdravotechnika</t>
  </si>
  <si>
    <t>119</t>
  </si>
  <si>
    <t>7211</t>
  </si>
  <si>
    <t>226</t>
  </si>
  <si>
    <t>731</t>
  </si>
  <si>
    <t>Ústřední vytápění</t>
  </si>
  <si>
    <t>7311</t>
  </si>
  <si>
    <t>228</t>
  </si>
  <si>
    <t>741</t>
  </si>
  <si>
    <t>Elektroinstalace - silnoproud</t>
  </si>
  <si>
    <t>121</t>
  </si>
  <si>
    <t>7411</t>
  </si>
  <si>
    <t>230</t>
  </si>
  <si>
    <t>742</t>
  </si>
  <si>
    <t>Elektroinstalace - slaboproud</t>
  </si>
  <si>
    <t>7421</t>
  </si>
  <si>
    <t>232</t>
  </si>
  <si>
    <t>751</t>
  </si>
  <si>
    <t xml:space="preserve">Vzduchotechnika </t>
  </si>
  <si>
    <t>123</t>
  </si>
  <si>
    <t>7511</t>
  </si>
  <si>
    <t>Vzduchotechnika</t>
  </si>
  <si>
    <t>-236612989</t>
  </si>
  <si>
    <t>752</t>
  </si>
  <si>
    <t>Vzduchotechnika přemístění</t>
  </si>
  <si>
    <t>7521</t>
  </si>
  <si>
    <t>234</t>
  </si>
  <si>
    <t>762</t>
  </si>
  <si>
    <t>Konstrukce tesařské</t>
  </si>
  <si>
    <t>125</t>
  </si>
  <si>
    <t>7621</t>
  </si>
  <si>
    <t>Dřevěný rošt ve spádu + latě ve směru spádu D+M</t>
  </si>
  <si>
    <t>1418363918</t>
  </si>
  <si>
    <t>2,8*2,2</t>
  </si>
  <si>
    <t>7622</t>
  </si>
  <si>
    <t>Prkenný záklop D+M</t>
  </si>
  <si>
    <t>543898081</t>
  </si>
  <si>
    <t>2,2*2,8</t>
  </si>
  <si>
    <t>127</t>
  </si>
  <si>
    <t>7623</t>
  </si>
  <si>
    <t>Krovová konstrukce vč.montáže na ocel.konstrukci vč.impregnace D+M v.č.D1.2.802</t>
  </si>
  <si>
    <t>1472337079</t>
  </si>
  <si>
    <t>128</t>
  </si>
  <si>
    <t>762331811</t>
  </si>
  <si>
    <t>Demontáž vázaných kcí krovů z hranolů průřezové plochy do 120 cm2</t>
  </si>
  <si>
    <t>2091564142</t>
  </si>
  <si>
    <t>264+76,8</t>
  </si>
  <si>
    <t>129</t>
  </si>
  <si>
    <t>7624</t>
  </si>
  <si>
    <t>Úprava krovové konstrukce pro osazení střeš.oken</t>
  </si>
  <si>
    <t>1731036474</t>
  </si>
  <si>
    <t>762331812</t>
  </si>
  <si>
    <t>Demontáž vázaných kcí krovů z hranolů průřezové plochy do 224 cm2</t>
  </si>
  <si>
    <t>248</t>
  </si>
  <si>
    <t>119,0+705</t>
  </si>
  <si>
    <t>131</t>
  </si>
  <si>
    <t>762342811</t>
  </si>
  <si>
    <t>Demontáž laťování střech z latí osové vzdálenosti do 0,22 m</t>
  </si>
  <si>
    <t>250</t>
  </si>
  <si>
    <t>(7,76+9,0)*39,7+10,75*2,5+9,0*3,5</t>
  </si>
  <si>
    <t>7625</t>
  </si>
  <si>
    <t>Úprava krovu v místě napojení na stáv.krov a podchycení stáv.krovu</t>
  </si>
  <si>
    <t>-1514429885</t>
  </si>
  <si>
    <t>133</t>
  </si>
  <si>
    <t>762511827</t>
  </si>
  <si>
    <t>Demontáž kce podkladové z desek dřevoštěpkových tl přes 15 mm na pero a drážku lepených</t>
  </si>
  <si>
    <t>252</t>
  </si>
  <si>
    <t>998762203</t>
  </si>
  <si>
    <t>Přesun hmot pro konstrukce tesařské v. do 24 m</t>
  </si>
  <si>
    <t>254</t>
  </si>
  <si>
    <t>763</t>
  </si>
  <si>
    <t>Konstrukce suché výstavby</t>
  </si>
  <si>
    <t>135</t>
  </si>
  <si>
    <t>7630.1</t>
  </si>
  <si>
    <t>Obklad podroví šikmých částí dle v.č.D.1.1.09   2xSDK požární deska +TI 40mm minerál. na kov. roštu AK1</t>
  </si>
  <si>
    <t>-2100867454</t>
  </si>
  <si>
    <t>včetně "límců" kolem oken</t>
  </si>
  <si>
    <t xml:space="preserve">34,0*4,0 </t>
  </si>
  <si>
    <t>76301.1</t>
  </si>
  <si>
    <t>Obklad podkroví šikmých částí bez tep.izolace 2x12,5 požární desky na kov.konstrukci</t>
  </si>
  <si>
    <t>-66065966</t>
  </si>
  <si>
    <t>30,0*4+(4,0+8,0+2,5)*3,2</t>
  </si>
  <si>
    <t>137</t>
  </si>
  <si>
    <t>76312.1</t>
  </si>
  <si>
    <t>Příčky SDK  AKU Rw66dB tl.155 mm dle D 1.1.03</t>
  </si>
  <si>
    <t>600078228</t>
  </si>
  <si>
    <t>(2,9+1,8+3,025+1,1+2,225+3,7+2,125+2,425+2,2+3,4+3,35+3,7+2,7+7,1+3,7+4,7)*3,5</t>
  </si>
  <si>
    <t>(7,75+6,70+7,7*4)*3,5-0,9*1,97*8-1,1*1,97*3</t>
  </si>
  <si>
    <t>76312.2</t>
  </si>
  <si>
    <t>Příčky SDK AKU Rw 66dB tl. 200 dle D 1.1.03</t>
  </si>
  <si>
    <t>540150348</t>
  </si>
  <si>
    <t>5,8*3,5</t>
  </si>
  <si>
    <t>139</t>
  </si>
  <si>
    <t>76312.3</t>
  </si>
  <si>
    <t>Příčky SDK tl.100 Rw 45dB dle  D1.1.03</t>
  </si>
  <si>
    <t>-85663301</t>
  </si>
  <si>
    <t>(2,0+1,9+1,95+0,9+1,95*5+1,58+1,35+1,58+1,35+1,35+2,8+3,7)*3,5-0,7*1,97*5-0,8*1,97-0,9*1,97</t>
  </si>
  <si>
    <t>76312.4</t>
  </si>
  <si>
    <t>SDK příčky tl. 150 Rw 45dB dle D.1.1.03</t>
  </si>
  <si>
    <t>-289757006</t>
  </si>
  <si>
    <t>(1,9+1,35+3,1+1,35+1,6+2,8)*3,5-0,8*1,97</t>
  </si>
  <si>
    <t>141</t>
  </si>
  <si>
    <t>76312.5</t>
  </si>
  <si>
    <t>SDK příčky tl.200 Rw 45dB dle D.1.1.03</t>
  </si>
  <si>
    <t>976794720</t>
  </si>
  <si>
    <t>(1,58+3,1)*3,5</t>
  </si>
  <si>
    <t>763132000.1</t>
  </si>
  <si>
    <t>SDK podhled 2x12,5 mm požární desky + TI 40 mm minerál na kov.svěšené konstrukci AK1</t>
  </si>
  <si>
    <t>-950421955</t>
  </si>
  <si>
    <t>110,05+84,21</t>
  </si>
  <si>
    <t>143</t>
  </si>
  <si>
    <t>763133</t>
  </si>
  <si>
    <t>SDK podhled 2x deska požární tl.12,5 mm na svěšené kov.konstrukci</t>
  </si>
  <si>
    <t>-223550081</t>
  </si>
  <si>
    <t>30,0*1,0+4,5*3,5</t>
  </si>
  <si>
    <t>55331613</t>
  </si>
  <si>
    <t>pouzdro stavební posuvných dveří jednopouzdrové 900mm standardní rozměr</t>
  </si>
  <si>
    <t>-1744321483</t>
  </si>
  <si>
    <t>145</t>
  </si>
  <si>
    <t>553316150</t>
  </si>
  <si>
    <t>pouzdro stavební STANDARD  1100 mm</t>
  </si>
  <si>
    <t>1252172505</t>
  </si>
  <si>
    <t>55331615</t>
  </si>
  <si>
    <t>pouzdro stavební posuvných dveří jednopouzdrové 1100mm standardní rozměr</t>
  </si>
  <si>
    <t>-340529162</t>
  </si>
  <si>
    <t>147</t>
  </si>
  <si>
    <t>763133.1</t>
  </si>
  <si>
    <t>-428724326</t>
  </si>
  <si>
    <t>763183112</t>
  </si>
  <si>
    <t>Montáž pouzdra posuvných dveří s jednou kapsou pro jedno křídlo šířky do 1200 mm do SDK příčky</t>
  </si>
  <si>
    <t>272</t>
  </si>
  <si>
    <t>149</t>
  </si>
  <si>
    <t>763131831</t>
  </si>
  <si>
    <t>Demontáž SDK podhledu s jednovrstvou nosnou kcí z ocelových profilů opláštění jednoduché</t>
  </si>
  <si>
    <t>278</t>
  </si>
  <si>
    <t>24,63+19,02</t>
  </si>
  <si>
    <t>7633</t>
  </si>
  <si>
    <t>Sádrovláknitá podlaha tl 45 mm z desek tl 2x12,5 mm s 2xdřevovláknitou deskou tl 10 mm podsyp 20 mm P1b</t>
  </si>
  <si>
    <t>1738183592</t>
  </si>
  <si>
    <t>151</t>
  </si>
  <si>
    <t>7634</t>
  </si>
  <si>
    <t>Sádrovláknitá podlaha tl 45 mm z desek tl 2x12,5 mm s 2xdřevovláknitou deskou tl 10 mm podsyp 30 mm P1+P1a</t>
  </si>
  <si>
    <t>-1042828959</t>
  </si>
  <si>
    <t>219,08+164,12</t>
  </si>
  <si>
    <t>7635.1</t>
  </si>
  <si>
    <t>Sádrovláknitá podlaha tl 45 mm z desek tl 2x12,5 mm s 2xdřevovláknitou deskou tl 10 mm podsyp 75 mm P2</t>
  </si>
  <si>
    <t>-228506540</t>
  </si>
  <si>
    <t>153</t>
  </si>
  <si>
    <t>7636.1</t>
  </si>
  <si>
    <t>Podlahy  z OSB desek tl.25 mm pero drážka dom stáv.rastru vč.vyrovnávacího podsypu rumem</t>
  </si>
  <si>
    <t>-185894000</t>
  </si>
  <si>
    <t>763431001</t>
  </si>
  <si>
    <t>Montáž minerálního podhledu s vyjímatelnými panely vel. do 0,36 m2 na zavěšený viditelný rošt dle v.č.D.1.1.09  K</t>
  </si>
  <si>
    <t>290</t>
  </si>
  <si>
    <t>155</t>
  </si>
  <si>
    <t>59036500</t>
  </si>
  <si>
    <t>podhled minerální vč.rastru</t>
  </si>
  <si>
    <t>292</t>
  </si>
  <si>
    <t>(3,14+6,46+3,25)*1,05</t>
  </si>
  <si>
    <t>763431803</t>
  </si>
  <si>
    <t>Demontáž minerálního podhledu zavěšeného na skrytém roštu</t>
  </si>
  <si>
    <t>294</t>
  </si>
  <si>
    <t>157</t>
  </si>
  <si>
    <t>7637</t>
  </si>
  <si>
    <t>Podlahy z OSB desek tl. 25 mm pero drážka vč.dřev.roštu a vyrovnávacího podsypu stav.rumem tl. 85 mm , 95 mm P4+P5</t>
  </si>
  <si>
    <t>-344922300</t>
  </si>
  <si>
    <t>3,25+74,09</t>
  </si>
  <si>
    <t>158</t>
  </si>
  <si>
    <t>998763202</t>
  </si>
  <si>
    <t>Přesun hmot procentní pro dřevostavby v objektech v do 24 m</t>
  </si>
  <si>
    <t>296</t>
  </si>
  <si>
    <t>764</t>
  </si>
  <si>
    <t>Konstrukce klempířské</t>
  </si>
  <si>
    <t>159</t>
  </si>
  <si>
    <t>764011600</t>
  </si>
  <si>
    <t>Podkladní plech z Pz s upraveným povrchem rš 1100 mm K1</t>
  </si>
  <si>
    <t>2003500442</t>
  </si>
  <si>
    <t>76411000</t>
  </si>
  <si>
    <t>Oplechování komín.těles z pozinku s upr.povrchem K3 vč.připojovací dilat.lišty r.š.120 mm dl. 26,80 m</t>
  </si>
  <si>
    <t>-945808805</t>
  </si>
  <si>
    <t>161</t>
  </si>
  <si>
    <t>764111641</t>
  </si>
  <si>
    <t>Krytina střechy rovné  z Pz plechu s povrchovou úpravou sklonu do 30° výtah + K4</t>
  </si>
  <si>
    <t>304</t>
  </si>
  <si>
    <t>2,2*2,3+3,1</t>
  </si>
  <si>
    <t>764212607</t>
  </si>
  <si>
    <t>Oplechování úžlabí z Pz s povrchovou úpravou rš 660 mm K2</t>
  </si>
  <si>
    <t>306</t>
  </si>
  <si>
    <t>163</t>
  </si>
  <si>
    <t>76421600</t>
  </si>
  <si>
    <t>Okapnička z Pz s povrchovou úpravou rš 250 mm K1</t>
  </si>
  <si>
    <t>1336287864</t>
  </si>
  <si>
    <t>764311600</t>
  </si>
  <si>
    <t>Lemování rovných zdí střech   z Pz s povrchovou úpravou rš 660 mm K5 vč.připojovací a krycí lišty r.š. 120 mm</t>
  </si>
  <si>
    <t>279590444</t>
  </si>
  <si>
    <t>165</t>
  </si>
  <si>
    <t>764314411</t>
  </si>
  <si>
    <t>Lemování prostupů střech s krytinou prejzovou nebo vlnitou bez lišty z Pz plechu</t>
  </si>
  <si>
    <t>-1577490538</t>
  </si>
  <si>
    <t>76451000</t>
  </si>
  <si>
    <t>Žlaby nadokapní (nástřešní ) oblého tvaru včetně háků, čel a hrdel z Pz plechu s upr.povrchem rš 650 mm K1</t>
  </si>
  <si>
    <t>1688296903</t>
  </si>
  <si>
    <t>167</t>
  </si>
  <si>
    <t>998764203</t>
  </si>
  <si>
    <t>Přesun hmot</t>
  </si>
  <si>
    <t>316</t>
  </si>
  <si>
    <t>765</t>
  </si>
  <si>
    <t>Krytina skládaná</t>
  </si>
  <si>
    <t>765111825</t>
  </si>
  <si>
    <t>Demontáž krytiny keramické hladké sklonu do 30° se zvětralou maltou do suti</t>
  </si>
  <si>
    <t>320</t>
  </si>
  <si>
    <t>169</t>
  </si>
  <si>
    <t>765114021</t>
  </si>
  <si>
    <t>Krytina keramická bobrovka režná šupinové krytí sklonu do 30° na sucho komplet vč. všech doplňujících  tvarovek</t>
  </si>
  <si>
    <t>322</t>
  </si>
  <si>
    <t>37,0*7,7*2+11,65*8,5/2+2,0*8,5*2+0,5*8,5+9,1*4,5/2+4,0*6,0*2+6,0*3</t>
  </si>
  <si>
    <t>170</t>
  </si>
  <si>
    <t>765191901</t>
  </si>
  <si>
    <t>Demontáž pojistné hydroizolační fólie kladené ve sklonu do 30°</t>
  </si>
  <si>
    <t>324</t>
  </si>
  <si>
    <t>171</t>
  </si>
  <si>
    <t>998765203</t>
  </si>
  <si>
    <t>Přesun hmot procentní pro krytiny skládané v objektech v do 24 m</t>
  </si>
  <si>
    <t>326</t>
  </si>
  <si>
    <t>766</t>
  </si>
  <si>
    <t>Konstrukce truhlářské</t>
  </si>
  <si>
    <t>549172650</t>
  </si>
  <si>
    <t>samozavírač dveří hydraulický K214 č.14 zlatá bronz</t>
  </si>
  <si>
    <t>454496757</t>
  </si>
  <si>
    <t>173</t>
  </si>
  <si>
    <t>7666</t>
  </si>
  <si>
    <t>Dřevěné podium komplet D+M vč.potažení kobercem dle v.č. D.1.1.11</t>
  </si>
  <si>
    <t>-2056066519</t>
  </si>
  <si>
    <t>1,6*4,2+3,2*6,7+0,8*1,6+0,3*1,3</t>
  </si>
  <si>
    <t>76666</t>
  </si>
  <si>
    <t>Montáž koordinátora uzavření dvoukřídl.dveří</t>
  </si>
  <si>
    <t>247664170</t>
  </si>
  <si>
    <t>175</t>
  </si>
  <si>
    <t>5532</t>
  </si>
  <si>
    <t>koordinátor uzavření dveří dvoukřídlových</t>
  </si>
  <si>
    <t>1701513237</t>
  </si>
  <si>
    <t>176</t>
  </si>
  <si>
    <t>766660734</t>
  </si>
  <si>
    <t>Montáž dveřního bezpečnostního kování - panikového (vč. demont.stáv.)</t>
  </si>
  <si>
    <t>-1804860997</t>
  </si>
  <si>
    <t>177</t>
  </si>
  <si>
    <t>54914135</t>
  </si>
  <si>
    <t>kování panikové klika/klika</t>
  </si>
  <si>
    <t>-1748986543</t>
  </si>
  <si>
    <t>766662812</t>
  </si>
  <si>
    <t>Demontáž dveřních prahů u dveří dvoukřídlových k opětovnému použití</t>
  </si>
  <si>
    <t>-764589062</t>
  </si>
  <si>
    <t>179</t>
  </si>
  <si>
    <t>76667000</t>
  </si>
  <si>
    <t>Střešní okna 78 x 140 cm včetně montáže okenního rámu a lemování do krytiny tvarované T3+T3a</t>
  </si>
  <si>
    <t>-1944599102</t>
  </si>
  <si>
    <t>766670000</t>
  </si>
  <si>
    <t>Příplatek za el.ovládání oken T3a</t>
  </si>
  <si>
    <t>-690533625</t>
  </si>
  <si>
    <t>181</t>
  </si>
  <si>
    <t>76667100</t>
  </si>
  <si>
    <t>Střešní okna  78 x 118 cm včetně montáže okenního rámu a lemování do krytiny tvarované T2</t>
  </si>
  <si>
    <t>-883640586</t>
  </si>
  <si>
    <t>182</t>
  </si>
  <si>
    <t>766671000</t>
  </si>
  <si>
    <t>Výlez na střechu  66 x118 cm vč.lemování a montáže T4</t>
  </si>
  <si>
    <t>-391101745</t>
  </si>
  <si>
    <t>183</t>
  </si>
  <si>
    <t>766671400</t>
  </si>
  <si>
    <t>Střešní okna  78 x 98 cm včetně montáže okenního rámu a lemování do krytiny tvarované T1</t>
  </si>
  <si>
    <t>-231233633</t>
  </si>
  <si>
    <t>766682111</t>
  </si>
  <si>
    <t>Montáž zárubní obložkových do tl. 170 mm</t>
  </si>
  <si>
    <t>350</t>
  </si>
  <si>
    <t>185</t>
  </si>
  <si>
    <t>766660171</t>
  </si>
  <si>
    <t>Montáž dveřních křídel otvíravých 1křídlových š do 0,8 m do obložkové zárubně</t>
  </si>
  <si>
    <t>352</t>
  </si>
  <si>
    <t>766660172</t>
  </si>
  <si>
    <t>Montáž dveřních křídel otvíravých 1křídlových š přes 0,8 m do obložkové zárubně</t>
  </si>
  <si>
    <t>354</t>
  </si>
  <si>
    <t>187</t>
  </si>
  <si>
    <t>766660182</t>
  </si>
  <si>
    <t>Montáž dveřních křídel otvíravých 1křídlových š přes 0,8 m požárních do obložkové zárubně</t>
  </si>
  <si>
    <t>356</t>
  </si>
  <si>
    <t>188</t>
  </si>
  <si>
    <t>766660312</t>
  </si>
  <si>
    <t>Montáž posuvných dveří jednokřídlových průchozí šířky do 1200 mm do pouzdra s jednou kapsou</t>
  </si>
  <si>
    <t>358</t>
  </si>
  <si>
    <t>189</t>
  </si>
  <si>
    <t>766660716</t>
  </si>
  <si>
    <t>Montáž dveřních křídel samozavírače na dřevěnou zárubeň</t>
  </si>
  <si>
    <t>360</t>
  </si>
  <si>
    <t>766674810</t>
  </si>
  <si>
    <t>Demontáž střešního okna hladká krytina do 30°</t>
  </si>
  <si>
    <t>378</t>
  </si>
  <si>
    <t>191</t>
  </si>
  <si>
    <t>7667</t>
  </si>
  <si>
    <t>Zrcadlová stěna kotvená do příčky SDK 1 ks , do stěny cihelné 1ks komplet D+M dle v.č. D.1.1.11</t>
  </si>
  <si>
    <t>1291097895</t>
  </si>
  <si>
    <t>5,80*2,20*2</t>
  </si>
  <si>
    <t>611627000</t>
  </si>
  <si>
    <t>dveře vnitřní hladké folie bílá plné 1křídlové 70x197 cm T10,11,12,13 vč.kování</t>
  </si>
  <si>
    <t>730055476</t>
  </si>
  <si>
    <t>193</t>
  </si>
  <si>
    <t>611628000</t>
  </si>
  <si>
    <t>dveře vnitřní hladké folie bílá plné 1křídlové 80x197 cm T14,15  vč.kování</t>
  </si>
  <si>
    <t>-495418233</t>
  </si>
  <si>
    <t>194</t>
  </si>
  <si>
    <t>611629000</t>
  </si>
  <si>
    <t>dveře vnitřní hladké folie bílá plné 1křídlové 90x197 cm T16 ,T17  vč.kování</t>
  </si>
  <si>
    <t>2100330099</t>
  </si>
  <si>
    <t>195</t>
  </si>
  <si>
    <t>611653300</t>
  </si>
  <si>
    <t>dveře vnitřní protipožární hladké foliované 1křídlé 80x197 cm EI 30DP3 C3 vč.kování T30</t>
  </si>
  <si>
    <t>52529853</t>
  </si>
  <si>
    <t>196</t>
  </si>
  <si>
    <t>6117000</t>
  </si>
  <si>
    <t>Dveře hladké do pouzdra folie vč.kování 900/1970 T22,T23</t>
  </si>
  <si>
    <t>135344390</t>
  </si>
  <si>
    <t>197</t>
  </si>
  <si>
    <t>6118000</t>
  </si>
  <si>
    <t>Dveře hladké do pouzdra folie vč.kování 1100/1970 T24,T25</t>
  </si>
  <si>
    <t>1381533251</t>
  </si>
  <si>
    <t>61181</t>
  </si>
  <si>
    <t>Dveře požární dřev.plné 800/1970 vč.kování</t>
  </si>
  <si>
    <t>504166432</t>
  </si>
  <si>
    <t>199</t>
  </si>
  <si>
    <t>6119000</t>
  </si>
  <si>
    <t>Dveře požární 2/3 zasklení folie 90/197 vč.kování EI 30DP3 C3 T31,T32,T33,T34 ( T31+T33 paniková klika)</t>
  </si>
  <si>
    <t>-397302026</t>
  </si>
  <si>
    <t>200</t>
  </si>
  <si>
    <t>611822600</t>
  </si>
  <si>
    <t>zárubeň obložková pro dveře 1křídlové 60,70,80,90x197 cm, tl. 6 - 17 cm fólie  bílá</t>
  </si>
  <si>
    <t>-1814864475</t>
  </si>
  <si>
    <t>201</t>
  </si>
  <si>
    <t>549172650.1</t>
  </si>
  <si>
    <t>538084720</t>
  </si>
  <si>
    <t>202</t>
  </si>
  <si>
    <t>998766203</t>
  </si>
  <si>
    <t>Přesun hmot procentní pro konstrukce truhlářské v objektech v do 24 m</t>
  </si>
  <si>
    <t>380</t>
  </si>
  <si>
    <t>767</t>
  </si>
  <si>
    <t>Konstrukce zámečnické</t>
  </si>
  <si>
    <t>203</t>
  </si>
  <si>
    <t>7671</t>
  </si>
  <si>
    <t>Doplnění stáv. zábradlí Z1  a nástavba zábradlí Z2 nad stávající zábradlí  komplet D+M dle v.č.D.1.1.12</t>
  </si>
  <si>
    <t>1499534815</t>
  </si>
  <si>
    <t>175,3+11,10</t>
  </si>
  <si>
    <t>7672</t>
  </si>
  <si>
    <t>Oplocení VZT jednotky dle v.č.D.1.1.13 D+M komplet</t>
  </si>
  <si>
    <t>1072656344</t>
  </si>
  <si>
    <t>2,45+3,5</t>
  </si>
  <si>
    <t>205</t>
  </si>
  <si>
    <t>7673</t>
  </si>
  <si>
    <t>Ocelová konstrukce střechy D+M komplet vč.povrchové úpravy v.č. D.1.2.801</t>
  </si>
  <si>
    <t>-112537519</t>
  </si>
  <si>
    <t>998767203</t>
  </si>
  <si>
    <t>Přesun hmot procentní pro zámečnické konstrukce v objektech v do 24 m</t>
  </si>
  <si>
    <t>388</t>
  </si>
  <si>
    <t>771</t>
  </si>
  <si>
    <t>Podlahy z dlaždic</t>
  </si>
  <si>
    <t>207</t>
  </si>
  <si>
    <t>771574112</t>
  </si>
  <si>
    <t>Montáž podlah keramických  lepených flexibilním lepidlem do 9 ks/m2</t>
  </si>
  <si>
    <t>390</t>
  </si>
  <si>
    <t>P1b+P4</t>
  </si>
  <si>
    <t>25,15+3,25</t>
  </si>
  <si>
    <t>208</t>
  </si>
  <si>
    <t>5976100</t>
  </si>
  <si>
    <t>dlaždice keramické  I. j.</t>
  </si>
  <si>
    <t>392</t>
  </si>
  <si>
    <t>28,4*1,05</t>
  </si>
  <si>
    <t>209</t>
  </si>
  <si>
    <t>771591171</t>
  </si>
  <si>
    <t>Montáž a dodávka přechodové lišty nerez profilu ukončujícího pro plynulý přechod</t>
  </si>
  <si>
    <t>394</t>
  </si>
  <si>
    <t>32,8+6,0</t>
  </si>
  <si>
    <t>998771203</t>
  </si>
  <si>
    <t>Přesun hmot procentní pro podlahy z dlaždic v objektech v do 24 m</t>
  </si>
  <si>
    <t>396</t>
  </si>
  <si>
    <t>775</t>
  </si>
  <si>
    <t>Podlahy skládané</t>
  </si>
  <si>
    <t>211</t>
  </si>
  <si>
    <t>775511810</t>
  </si>
  <si>
    <t>Demontáž podlah vlysových přibíjených s lištami přibíjenými</t>
  </si>
  <si>
    <t>398</t>
  </si>
  <si>
    <t>57,70+67,78</t>
  </si>
  <si>
    <t>998775203</t>
  </si>
  <si>
    <t>Přesun hmot procentní pro podlahy dřevěné v objektech v do 24 m</t>
  </si>
  <si>
    <t>400</t>
  </si>
  <si>
    <t>776</t>
  </si>
  <si>
    <t>Podlahy povlakové</t>
  </si>
  <si>
    <t>213</t>
  </si>
  <si>
    <t>697510630</t>
  </si>
  <si>
    <t>koberec zátěž. vpich., role š.2m,vlákno 100%Polyamide 800g/m2, zátěž 33Extrem robust, útlum 25dB, Bfl S1, R ≤ 100MΩ</t>
  </si>
  <si>
    <t>573030018</t>
  </si>
  <si>
    <t>P 1a</t>
  </si>
  <si>
    <t>164,12*1,05</t>
  </si>
  <si>
    <t>28411025</t>
  </si>
  <si>
    <t>PVC vinyl homogenní zátěžová antistatické tl 2,00mm, R &lt;1000MΩ, třída zátěže 34/43, hořlavost Bfl S1</t>
  </si>
  <si>
    <t>1781885739</t>
  </si>
  <si>
    <t>215</t>
  </si>
  <si>
    <t>28410</t>
  </si>
  <si>
    <t>Balatizol podlahovina speciální</t>
  </si>
  <si>
    <t>1257409927</t>
  </si>
  <si>
    <t>74,09*1,02</t>
  </si>
  <si>
    <t>216</t>
  </si>
  <si>
    <t>284110100</t>
  </si>
  <si>
    <t>lišta speciální soklová PVC 10340 20 x 100 mm role 50 m</t>
  </si>
  <si>
    <t>788967890</t>
  </si>
  <si>
    <t>217</t>
  </si>
  <si>
    <t>776141112</t>
  </si>
  <si>
    <t>Vyrovnání podkladu povlakových podlah stěrkou pevnosti 20 MPa tl 5 mm</t>
  </si>
  <si>
    <t>402</t>
  </si>
  <si>
    <t>367,0+164,12+74,09</t>
  </si>
  <si>
    <t>218</t>
  </si>
  <si>
    <t>776201812</t>
  </si>
  <si>
    <t>Demontáž lepených povlakových podlah s podložkou ručně</t>
  </si>
  <si>
    <t>404</t>
  </si>
  <si>
    <t>219</t>
  </si>
  <si>
    <t>776211111</t>
  </si>
  <si>
    <t>Lepení textilních pásů</t>
  </si>
  <si>
    <t>406</t>
  </si>
  <si>
    <t>776221111</t>
  </si>
  <si>
    <t>Lepení pásů z PVC standardním lepidlem</t>
  </si>
  <si>
    <t>410</t>
  </si>
  <si>
    <t>P1+P2+P3+P6+P5</t>
  </si>
  <si>
    <t>219,08+31,68+95,55+20,69+74,09</t>
  </si>
  <si>
    <t>221</t>
  </si>
  <si>
    <t>776411112</t>
  </si>
  <si>
    <t>Montáž obvodových soklíků výšky  do 100 mm</t>
  </si>
  <si>
    <t>416</t>
  </si>
  <si>
    <t>(5,625+2,0)*2+(1,3+2,9)*2+(4,425+1,85)*2+(8,775+4,05)*2</t>
  </si>
  <si>
    <t>(3,25+1,9)*2+(2,125+1,9)*2+(12,775+5,8)*2+(2,425+1,9)*2+(3,775+1,95)*2</t>
  </si>
  <si>
    <t>(4,9+1,95)*2+(4,025+1,95)*2+(4,15+6,7)*2+(5,225+6,7)*2+(2,725+6,7)*2+(38,5+3,75)*2</t>
  </si>
  <si>
    <t>koberce</t>
  </si>
  <si>
    <t>(6,175+7,85)*2+(10,75+6,7)*2+(5,9+6,7)*2+(4,7+5,05)*2</t>
  </si>
  <si>
    <t>222</t>
  </si>
  <si>
    <t>998776203</t>
  </si>
  <si>
    <t>Přesun hmot procentní pro podlahy povlakové v objektech v do 24 m</t>
  </si>
  <si>
    <t>420</t>
  </si>
  <si>
    <t>781</t>
  </si>
  <si>
    <t>Dokončovací práce - obklady</t>
  </si>
  <si>
    <t>223</t>
  </si>
  <si>
    <t>781414117</t>
  </si>
  <si>
    <t>Montáž obkladaček vnitřních pórovinových pravoúhlých do 100 ks/m2 lepených flexibilním lepidlem vč.plast.profilů</t>
  </si>
  <si>
    <t>422</t>
  </si>
  <si>
    <t>(3,3+0,6)*1,5 +1,5*1,5+1,5*1,5+3,275*1,5+3,05*1,5+1,5*1,5</t>
  </si>
  <si>
    <t>(2,25+1,9)*2,2-0,7*1,97+1,85*1,5+(2,05+1,95)*2*2,2-0,9*1,97</t>
  </si>
  <si>
    <t>(1,65+1,5)*2*2,2-0,7*1,97-0,8*1,97</t>
  </si>
  <si>
    <t>(1,35+1,0)*2*2,2-0,7*1,97+(1,45+1,35)*2*2,2-0,7*1,97</t>
  </si>
  <si>
    <t>(0,9+1,35)*2*2,2*2-0,7*1,97*2</t>
  </si>
  <si>
    <t>(2,8+1,6)*2*2,2-0,7*1,97-0,8*1,97</t>
  </si>
  <si>
    <t>(1,1+1,75)*2*2,2-0,7*1,97+(1,1+1,25)*2*2,2-0,7*2*1,97</t>
  </si>
  <si>
    <t>224</t>
  </si>
  <si>
    <t>597610450</t>
  </si>
  <si>
    <t>obkládačky keramické</t>
  </si>
  <si>
    <t>424</t>
  </si>
  <si>
    <t>131,498*1,05</t>
  </si>
  <si>
    <t>225</t>
  </si>
  <si>
    <t>998781203</t>
  </si>
  <si>
    <t>Přesun hmot procentní pro obklady keramické v objektech v do 24 m</t>
  </si>
  <si>
    <t>426</t>
  </si>
  <si>
    <t>784</t>
  </si>
  <si>
    <t>Dokončovací práce - malby a tapety</t>
  </si>
  <si>
    <t>784211005</t>
  </si>
  <si>
    <t>Jednonásobné bílé malby ze směsí za mokra výborně otěruvzdorných v místnostech výšky přes 5,0 m</t>
  </si>
  <si>
    <t>428</t>
  </si>
  <si>
    <t>227</t>
  </si>
  <si>
    <t>784211103</t>
  </si>
  <si>
    <t>Dvojnásobné bílé malby ze směsí za mokra výborně otěruvzdorných v místnostech výšky do 5,00 m</t>
  </si>
  <si>
    <t>430</t>
  </si>
  <si>
    <t>332,48+(181,038+31,375+311,227)*2</t>
  </si>
  <si>
    <t>786</t>
  </si>
  <si>
    <t>Dokončovací práce - čalounické úpravy</t>
  </si>
  <si>
    <t>7866</t>
  </si>
  <si>
    <t>Příplatek za el.ovládání rolety a markýzy  pro T/3a</t>
  </si>
  <si>
    <t>432</t>
  </si>
  <si>
    <t>229</t>
  </si>
  <si>
    <t>78662000</t>
  </si>
  <si>
    <t>Zastiňující roleta výlezu 66/118 vč.montáže pro T/4</t>
  </si>
  <si>
    <t>434</t>
  </si>
  <si>
    <t>786627102</t>
  </si>
  <si>
    <t>Zastiňující roleta a venkovní markýza do oken střešních VELUX rozměru 78x98 cm D+M</t>
  </si>
  <si>
    <t>436</t>
  </si>
  <si>
    <t>231</t>
  </si>
  <si>
    <t>786627103</t>
  </si>
  <si>
    <t>Zastiňující roleta a markýza  do oken střešních VELUX rozměru 78x118 cm D+M</t>
  </si>
  <si>
    <t>438</t>
  </si>
  <si>
    <t>786627104</t>
  </si>
  <si>
    <t>Zastiňující roleta a markýza  do oken střešních VELUX rozměru 78x140 cm D+M</t>
  </si>
  <si>
    <t>440</t>
  </si>
  <si>
    <t>4,000+28</t>
  </si>
  <si>
    <t>233</t>
  </si>
  <si>
    <t>998786203</t>
  </si>
  <si>
    <t>Přesun hmot procentní pro čalounické úpravy v objektech v do 24 m</t>
  </si>
  <si>
    <t>442</t>
  </si>
  <si>
    <t>Práce a dodávky M</t>
  </si>
  <si>
    <t>33-M</t>
  </si>
  <si>
    <t>Výtahy</t>
  </si>
  <si>
    <t>001</t>
  </si>
  <si>
    <t>Výtah  D+M</t>
  </si>
  <si>
    <t>444</t>
  </si>
  <si>
    <t>VRN</t>
  </si>
  <si>
    <t>Vedlejší rozpočtové náklady</t>
  </si>
  <si>
    <t>235</t>
  </si>
  <si>
    <t>01</t>
  </si>
  <si>
    <t>-1680315810</t>
  </si>
  <si>
    <t>Akce :  ZŠ Poděbrady</t>
  </si>
  <si>
    <t xml:space="preserve">              Zdravotní technika </t>
  </si>
  <si>
    <t>jedn.</t>
  </si>
  <si>
    <t>jednotek</t>
  </si>
  <si>
    <t>Jedn. cena</t>
  </si>
  <si>
    <t xml:space="preserve">cena </t>
  </si>
  <si>
    <t>Cena celk.</t>
  </si>
  <si>
    <t>Domovní kanalizace splašková</t>
  </si>
  <si>
    <t>Potrubí PP HT  D 40</t>
  </si>
  <si>
    <t xml:space="preserve">                       D 50</t>
  </si>
  <si>
    <t xml:space="preserve">                       D 75</t>
  </si>
  <si>
    <t xml:space="preserve">                       D 110</t>
  </si>
  <si>
    <t>Potrubí ze spirálně vyztužené hadice D 20 mm</t>
  </si>
  <si>
    <t>Podlahová vpust dn 50</t>
  </si>
  <si>
    <t>ks</t>
  </si>
  <si>
    <t xml:space="preserve">Odpadní kalich pro VZT D 32 </t>
  </si>
  <si>
    <t>Ventilační hlavice universální D 110</t>
  </si>
  <si>
    <t>Celkem:</t>
  </si>
  <si>
    <t>Domovní vodovod</t>
  </si>
  <si>
    <t>Potrubí z ocelových pozinkovaných trubek dn 1“</t>
  </si>
  <si>
    <t xml:space="preserve">                  dn 5/4“</t>
  </si>
  <si>
    <t xml:space="preserve">                  dn 6/4“</t>
  </si>
  <si>
    <t>Potrubí vč. tvarovek, závěsů a  isolace pn 20, PPR-3  D 16 mm</t>
  </si>
  <si>
    <t xml:space="preserve">                  D 20 mm</t>
  </si>
  <si>
    <t xml:space="preserve">                  D 25 mm</t>
  </si>
  <si>
    <t xml:space="preserve">                  D 32 mm</t>
  </si>
  <si>
    <t xml:space="preserve">                  D 40 mm</t>
  </si>
  <si>
    <t xml:space="preserve">                  D 50 mm</t>
  </si>
  <si>
    <t>Ventil kulový mosazný dn 1/2“</t>
  </si>
  <si>
    <t>Ventil kulový mosazný dn 3/4“</t>
  </si>
  <si>
    <t>Ventil kulový mosazný dn 1“</t>
  </si>
  <si>
    <t>Ventil kulový mosazný dn 5/4“</t>
  </si>
  <si>
    <t>Ventil kulový mosazný dn 6/4“</t>
  </si>
  <si>
    <t>Ventil kulový mosazný pro připojení tlak. hadice dn 1/2“</t>
  </si>
  <si>
    <t>Klapka zpětná dn 3/4“</t>
  </si>
  <si>
    <t>Ventil vyvažovací ruční dn 3/8“</t>
  </si>
  <si>
    <t>Vodoměr pro studenou vodu dn 1“</t>
  </si>
  <si>
    <t>Manometr 0-1 MPa</t>
  </si>
  <si>
    <t>Oběhové čerpadlo dn 1/2“ s teplotní a časovou automatikou</t>
  </si>
  <si>
    <t>Hydrantový systém pro jednu osobu s hadicí dn 19 mm – 30 m</t>
  </si>
  <si>
    <t>kpl</t>
  </si>
  <si>
    <t>Domovní plynovod</t>
  </si>
  <si>
    <t>Vyvaření odbočky dn 5/4“ na stávající potrubí</t>
  </si>
  <si>
    <t>Potrubí z ocelových trubek vč. tvarovek, závěsů a  nátěrů dn 1/2“</t>
  </si>
  <si>
    <t xml:space="preserve">                  dn 3/4“</t>
  </si>
  <si>
    <t xml:space="preserve">                  dn 1“</t>
  </si>
  <si>
    <t>Ventil kulový pro odběr vzorků dn 3/8“</t>
  </si>
  <si>
    <t xml:space="preserve">Dodávka a připojení plynoměru G6 dn 1“ ( rozporka 100 mm ) </t>
  </si>
  <si>
    <t>Manometr 0-6 kPa</t>
  </si>
  <si>
    <t>Zařizovací předměty</t>
  </si>
  <si>
    <t xml:space="preserve"> kpl</t>
  </si>
  <si>
    <t xml:space="preserve">                                                                                                       ------------------------------------------------------------------------------------------------------------------------</t>
  </si>
  <si>
    <t>Cena PSV ZTI celkem:</t>
  </si>
  <si>
    <t>Ceny jsou uvedeny bez DPH.</t>
  </si>
  <si>
    <t>Ceny se rozumí včetně dodávky, montáže, tvarovek, závěsného a podpůrného materiálu,</t>
  </si>
  <si>
    <t>upevnění, odzkoušení, a desinfekce. Zahrnuty nejsou zemní práce uvnitř budovy, pažení,</t>
  </si>
  <si>
    <t>zásypy, úpravy terénu, bourání, zazdívání, a obklady.</t>
  </si>
  <si>
    <t xml:space="preserve">U kompletní dodávky zařizovacích předmětů jsou do ceny zahrnuty též výpustky, </t>
  </si>
  <si>
    <t xml:space="preserve">připojovací armatury ( roháčky a syfony ), a výtokové armatury. </t>
  </si>
  <si>
    <t xml:space="preserve">Praha, duben 2017    </t>
  </si>
  <si>
    <t>Přecenění, duben 2025                                                                            Ing. Jan Majer</t>
  </si>
  <si>
    <t>NÁZEV AKCE</t>
  </si>
  <si>
    <t>Archivní číslo:</t>
  </si>
  <si>
    <t>Poř. č.</t>
  </si>
  <si>
    <t>Označení/Výkres č.</t>
  </si>
  <si>
    <t>Popis, druh</t>
  </si>
  <si>
    <t>Jednotka</t>
  </si>
  <si>
    <t>Jedn. cena (Kč)</t>
  </si>
  <si>
    <t>Cena (Kč)</t>
  </si>
  <si>
    <t>Teplovodní oběhové čerpadlo GRUNDFOS typ MAGNA1 25-40</t>
  </si>
  <si>
    <t>set</t>
  </si>
  <si>
    <t>Potrubí z měděných trubek 15x1 spojovaných lisováním, včetně fitinek a uložení</t>
  </si>
  <si>
    <t>Potrubí z měděných trubek 18x1 spojovaných lisováním, včetně fitinek a uložení</t>
  </si>
  <si>
    <t>Potrubí z měděných trubek 22x1 spojovaných lisováním, včetně fitinek a uložení</t>
  </si>
  <si>
    <t>Potrubí z měděných trubek 28x1,5 spojovaných lisováním, včetně fitinek a uložení</t>
  </si>
  <si>
    <t>Potrubí z měděných trubek 35x1,5 spojovaných lisováním, včetně fitinek a uložení</t>
  </si>
  <si>
    <t>Kulové kohouty závitové DN 32</t>
  </si>
  <si>
    <t>Kulové kohouty s filtrem v kouli závitové DN 32</t>
  </si>
  <si>
    <t>Zpětná klapka závitová DN 32</t>
  </si>
  <si>
    <t>Kohouty vypouštěcí  DN 15</t>
  </si>
  <si>
    <t>Teploměry dvojkovové včetně návarků a jímek</t>
  </si>
  <si>
    <t>Tlakoměry deformační včetně návarků</t>
  </si>
  <si>
    <t>Dvojitý kulový kohout rohový DN 15</t>
  </si>
  <si>
    <t>Termostatická hlavice HEIMEIER  "K"</t>
  </si>
  <si>
    <t>Radiátorová armatura typ HM 15 - rohová (vč.TH)</t>
  </si>
  <si>
    <t>Otopné deskové těleso RADIK typ VKM8 typ 10 - 500/400</t>
  </si>
  <si>
    <t>Otopné deskové těleso RADIK typ VKM8 typ 11 - 500/400</t>
  </si>
  <si>
    <t>Otopné deskové těleso RADIK typ VKM8 typ 21 - 600/800</t>
  </si>
  <si>
    <t>Otopné deskové těleso RADIK typ VKM8 typ 21 - 600/900</t>
  </si>
  <si>
    <t>Otopné deskové těleso RADIK typ VKM8 typ 21 - 600/1400</t>
  </si>
  <si>
    <t>Otopné deskové těleso RADIK typ VKM8 typ 21 - 600/1600</t>
  </si>
  <si>
    <t>Otopné deskové těleso RADIK typ VKM8 typ 21 - 600/1800</t>
  </si>
  <si>
    <t>Otopné deskové těleso RADIK typ VKM8 typ 22 -600/1400</t>
  </si>
  <si>
    <t>Otopné deskové těleso RADIK typ VKM8 typ 22 - 600/1600</t>
  </si>
  <si>
    <t>Otopné deskové těleso RADIK typ VKM8 typ 22 -600/1800</t>
  </si>
  <si>
    <t>Koupelnové otopné těleso KORALUX typ KLMM 1220.600</t>
  </si>
  <si>
    <t>Koupelnové otopné těleso KORALUX typ KLMM 1500.600</t>
  </si>
  <si>
    <t>Tepelná izolace potrubí DN15 - DN20 tl. 9mm</t>
  </si>
  <si>
    <t>Tepelná izolace potrubí DN25 - DN32 tl. 9mm</t>
  </si>
  <si>
    <t>Tepelná izolace potrubí DN32 tl. 30mm</t>
  </si>
  <si>
    <t>Materiál celkem (bez DPH)</t>
  </si>
  <si>
    <t>Stavební přípomoce</t>
  </si>
  <si>
    <t>Montáž vytápění, zkoušky zařízení a uvedení do provozu</t>
  </si>
  <si>
    <t>Vytápění celkem (bez DPH)</t>
  </si>
  <si>
    <t>ZŠ Poděbrady - Silnoproudá elektroinstalace 4.NP</t>
  </si>
  <si>
    <t>Rekapitulace rozpočtu</t>
  </si>
  <si>
    <t>HLAVA III.</t>
  </si>
  <si>
    <t>Základní rozpočtové náklady</t>
  </si>
  <si>
    <t>Dodávka materiálu</t>
  </si>
  <si>
    <t>Montážní práce a služby</t>
  </si>
  <si>
    <t>Celkem</t>
  </si>
  <si>
    <t>Celkem bez DPH</t>
  </si>
  <si>
    <t>Daň z přidané hodnoty</t>
  </si>
  <si>
    <t>Základní sazba DPH</t>
  </si>
  <si>
    <t>DPH celkem</t>
  </si>
  <si>
    <t>Celkem s DPH</t>
  </si>
  <si>
    <t>Materiál pro ELEKTROINSTALACE</t>
  </si>
  <si>
    <t>Montáž materiálu</t>
  </si>
  <si>
    <t>No.</t>
  </si>
  <si>
    <t>Popis položky</t>
  </si>
  <si>
    <t>Počet</t>
  </si>
  <si>
    <t>Měr.jedn.</t>
  </si>
  <si>
    <t>Kč m.j.</t>
  </si>
  <si>
    <t>Kč celkem</t>
  </si>
  <si>
    <t>Demontáže</t>
  </si>
  <si>
    <t>1.1</t>
  </si>
  <si>
    <t>Demontáž  stávající elektroinstalace ve 4.NP</t>
  </si>
  <si>
    <t>-</t>
  </si>
  <si>
    <t>Úpravy rozvaděče RH</t>
  </si>
  <si>
    <t>2.1</t>
  </si>
  <si>
    <t>Vyhledání místa a kontrola kapacity v hlavním rozvaděči objektu pro napojení kabelu</t>
  </si>
  <si>
    <t>2.2</t>
  </si>
  <si>
    <t>Hlavní jistič 3x50A / B, 10kA</t>
  </si>
  <si>
    <t>2.3</t>
  </si>
  <si>
    <t>Drobný instalační materiál</t>
  </si>
  <si>
    <t>Rozvaděč Rvestavba</t>
  </si>
  <si>
    <t>3.1</t>
  </si>
  <si>
    <t xml:space="preserve">Oceloplechová rozvodnice pro nástěnnou montáž, 6x 24 modulů, včetně instalačního příslušenství (U-lišty, kryty, držáky), rozměry cca 572x1092x147 (ŠxVxH), IP40/20 </t>
  </si>
  <si>
    <t>3.2</t>
  </si>
  <si>
    <t>Instalace rozvodnice do pozice dle PD</t>
  </si>
  <si>
    <t>3.3</t>
  </si>
  <si>
    <t>Vyzbrojení rozvaděčové skříně - přípojnice, svorky, praporce, vydrátování rozvaděče a další</t>
  </si>
  <si>
    <t>3.4</t>
  </si>
  <si>
    <t>Vypínač 3x 80A, modulární, pro instalaci na DIN lištu</t>
  </si>
  <si>
    <t>3.5</t>
  </si>
  <si>
    <t>Pojistkový odpínač pro 3 válcové pojistky 14x51, instalace na DIN lištu</t>
  </si>
  <si>
    <t>3.6</t>
  </si>
  <si>
    <t>Pojistková vložka, válcová 14x51, zkratovací</t>
  </si>
  <si>
    <t>3.7</t>
  </si>
  <si>
    <r>
      <t>Svodič přepětí typ 1 + typ 2, zapojení 4+0, U</t>
    </r>
    <r>
      <rPr>
        <vertAlign val="subscript"/>
        <sz val="11"/>
        <rFont val="Arial"/>
        <family val="2"/>
        <charset val="238"/>
      </rPr>
      <t>n</t>
    </r>
    <r>
      <rPr>
        <sz val="11"/>
        <rFont val="Arial"/>
        <family val="2"/>
        <charset val="238"/>
      </rPr>
      <t>=230/400V, I</t>
    </r>
    <r>
      <rPr>
        <vertAlign val="subscript"/>
        <sz val="11"/>
        <rFont val="Arial"/>
        <family val="2"/>
        <charset val="238"/>
      </rPr>
      <t>imp</t>
    </r>
    <r>
      <rPr>
        <sz val="11"/>
        <rFont val="Arial"/>
        <family val="2"/>
        <charset val="238"/>
      </rPr>
      <t>=12,5kA</t>
    </r>
  </si>
  <si>
    <t>3.8</t>
  </si>
  <si>
    <t>Jistič 3x40A / C, 6kA</t>
  </si>
  <si>
    <t>3.9</t>
  </si>
  <si>
    <t>Jistič 3x16A / C, 6kA</t>
  </si>
  <si>
    <t>3.10</t>
  </si>
  <si>
    <t>Jistič 1x16A / B, 6kA</t>
  </si>
  <si>
    <t>3.11</t>
  </si>
  <si>
    <t>Jistič 1x10A / C, 6kA</t>
  </si>
  <si>
    <t>3.12</t>
  </si>
  <si>
    <t>Jistič 1x10A / B, 6kA</t>
  </si>
  <si>
    <t>3.13</t>
  </si>
  <si>
    <t>Jistič 1x6A / B, 6kA</t>
  </si>
  <si>
    <t>3.14</t>
  </si>
  <si>
    <t>Proudový chránič 4-pólový, 25A, 30mA, typ A, 6kA</t>
  </si>
  <si>
    <t>3.15</t>
  </si>
  <si>
    <t>Chránič s nadproudovou ochranou 10/1N/C/003-A, 6kA</t>
  </si>
  <si>
    <t>3.16</t>
  </si>
  <si>
    <t>Instalační stykač 230V, 1xNO - 16A</t>
  </si>
  <si>
    <t>3.17</t>
  </si>
  <si>
    <t>Časové relé pro instalaci na DIN lištu, 230V, 1xNO 16A</t>
  </si>
  <si>
    <t>3.18</t>
  </si>
  <si>
    <t>Spínací hodiny 230V/16A s týdenním programovým režimem</t>
  </si>
  <si>
    <t>3.19</t>
  </si>
  <si>
    <t>Drobný instalační materiál (slaněné vodiče vyvazovací, dutinky, popisky, atp.)</t>
  </si>
  <si>
    <t>3.20</t>
  </si>
  <si>
    <t>Vyhotovení výrobní dokumentace rozvaděče</t>
  </si>
  <si>
    <t>3.21</t>
  </si>
  <si>
    <t>Vyhotovení finálního schématu rozvaděče</t>
  </si>
  <si>
    <t>Úložný materiál,spínače, zásuvky, krabice, příslušenství</t>
  </si>
  <si>
    <t>4.1</t>
  </si>
  <si>
    <t>Přístrojové krabice, univerzální, rozbočovací a další do omítek nebo SDK vč. Příslušenství</t>
  </si>
  <si>
    <t>4.2</t>
  </si>
  <si>
    <t>Průrazy stavebními konstrukcemi</t>
  </si>
  <si>
    <t>4.3</t>
  </si>
  <si>
    <t>Průraz příčky do 20cm</t>
  </si>
  <si>
    <t>4.4</t>
  </si>
  <si>
    <t>Drážkování, zasekávání, sádrování, zapravení a další pro uložení kabelových tras</t>
  </si>
  <si>
    <t>4.5</t>
  </si>
  <si>
    <t>Svorgovnice (např. Wago)</t>
  </si>
  <si>
    <t>4.6</t>
  </si>
  <si>
    <t>Přístroj zásuvka 230V, vč. Masky, zapuštěná montáž (barvu a typ upřesní architekt)</t>
  </si>
  <si>
    <t>4.7</t>
  </si>
  <si>
    <t>Rámečeky (barvu a typ upřesní architekt)</t>
  </si>
  <si>
    <t>4.8</t>
  </si>
  <si>
    <t>Vypínač č.1 250V/10AX vč. klapátka (barvu a typ upřesní architekt)</t>
  </si>
  <si>
    <t>4.9</t>
  </si>
  <si>
    <t>Vypínač č.5 250V/10AX vč. klapátka (barvu a typ upřesní architekt)</t>
  </si>
  <si>
    <t>4.10</t>
  </si>
  <si>
    <t>Vypínač č.6 250V/10AX vč. klapátka (barvu a typ upřesní architekt)</t>
  </si>
  <si>
    <t>4.11</t>
  </si>
  <si>
    <t>Tlač. spínač jednonásobný, vč. klapátka (barvu a typ upřesní architekt)</t>
  </si>
  <si>
    <t>4.12</t>
  </si>
  <si>
    <t>Pohybový senzor PIR pro ovládání svítidel, nástěnná montáž, detekční úhel 120°</t>
  </si>
  <si>
    <t>4.13</t>
  </si>
  <si>
    <t>Pokládka PVC chrániček dle typu materiálu zdivo/SDK</t>
  </si>
  <si>
    <t>4.14</t>
  </si>
  <si>
    <t>Elektroinstlační trubka prům 50mm ohebná</t>
  </si>
  <si>
    <t>4.15</t>
  </si>
  <si>
    <t>Elektroinstlační trubka prům 32mm ohebná</t>
  </si>
  <si>
    <t>4.16</t>
  </si>
  <si>
    <t>Elektroinstlační trubka prům 20mm ohebná</t>
  </si>
  <si>
    <t>4.17</t>
  </si>
  <si>
    <t>Elektroinstlační trubka prům 16mm ohebná</t>
  </si>
  <si>
    <t>4.18</t>
  </si>
  <si>
    <t>Úložný materiál (chráničky pevné, ohebné, se zvýšenou odolností, kabelové lišty vč. příslušenství)</t>
  </si>
  <si>
    <t>4.19</t>
  </si>
  <si>
    <t>Kabelový žlab drátěný 100x50, dodávka včetně instalačního příslušenství a kotevního materiálu</t>
  </si>
  <si>
    <t>4.20</t>
  </si>
  <si>
    <t>Svorkovnice hlavního ochranného pospojování (MET), včetně instalační krabice,  instalace a napojení</t>
  </si>
  <si>
    <t>4.21</t>
  </si>
  <si>
    <t>Kooridnace slaboproud (instalační krabice, vícenásobné rámečky, kabelové trasy, prostupy, atd.)</t>
  </si>
  <si>
    <t>4.22</t>
  </si>
  <si>
    <t>Spojkování kabelu (přívod)</t>
  </si>
  <si>
    <t>4.23</t>
  </si>
  <si>
    <t>Napojení prvků VZT a CHL</t>
  </si>
  <si>
    <t>4.24</t>
  </si>
  <si>
    <t xml:space="preserve">Provedení uzemnění a pospojování </t>
  </si>
  <si>
    <t>4.25</t>
  </si>
  <si>
    <t>Koordinace pozic a instalace zásuvek a dalších prvků v rámci truhlářských výrobků</t>
  </si>
  <si>
    <t>4.26</t>
  </si>
  <si>
    <t>Koordinace tažení kabelových tras se stavbou</t>
  </si>
  <si>
    <t>4.27</t>
  </si>
  <si>
    <t>Doprava materiálu na stavbu</t>
  </si>
  <si>
    <t>4.28</t>
  </si>
  <si>
    <t>Likvidace stavebního odpadu</t>
  </si>
  <si>
    <t>4.29</t>
  </si>
  <si>
    <t>Vyhotovení dokumentace skutečného provedení</t>
  </si>
  <si>
    <t>4.30</t>
  </si>
  <si>
    <t>Výchozí revize elektroinstalace</t>
  </si>
  <si>
    <t>4.31</t>
  </si>
  <si>
    <t>Drobný nespecifikovaný materiál</t>
  </si>
  <si>
    <t>Kabely</t>
  </si>
  <si>
    <t>5.1</t>
  </si>
  <si>
    <t>Kabel CXKH-R 4Jx25 B2ca s1,d1,a1</t>
  </si>
  <si>
    <t>5.2</t>
  </si>
  <si>
    <t>Kabel CXKH-R 5Jx6 B2ca s1,d1,a1</t>
  </si>
  <si>
    <t>5.3</t>
  </si>
  <si>
    <t>Kabel CXKH-R 5Jx2,5 B2ca s1,d1,a1</t>
  </si>
  <si>
    <t>5.4</t>
  </si>
  <si>
    <t>Kabel CXKH-R 3Jx2,5 B2ca s1,d1,a1</t>
  </si>
  <si>
    <t>5.5</t>
  </si>
  <si>
    <t>Kabel CXKH-R 3Jx1,5  B2ca s1,d1,a1</t>
  </si>
  <si>
    <t>5.6</t>
  </si>
  <si>
    <t>Kabel CXKH-R 5Jx1,5 B2ca s1,d1,a1</t>
  </si>
  <si>
    <t>5.7</t>
  </si>
  <si>
    <t>Kabel CXKH-R 2Ox1,5 B2ca s1,d1,a1</t>
  </si>
  <si>
    <t>5.8</t>
  </si>
  <si>
    <t>Kabel CXKH-R 3Ox1,5 B2ca s1,d1,a1</t>
  </si>
  <si>
    <t>5.9</t>
  </si>
  <si>
    <t>Kabel CYKY-J 3x2,5</t>
  </si>
  <si>
    <t>5.10</t>
  </si>
  <si>
    <t>Kabel CYKY-J 3x1,5</t>
  </si>
  <si>
    <t>5.11</t>
  </si>
  <si>
    <t>Vodič CY 4mm zž</t>
  </si>
  <si>
    <t>Svítidla</t>
  </si>
  <si>
    <t>6.1</t>
  </si>
  <si>
    <t>A - SLIM SURFACE SDL 300 LED 24W OPAL</t>
  </si>
  <si>
    <t>6.2</t>
  </si>
  <si>
    <t>AN - SLIM SURFACE SDL 300 LED 24W OPAL s nouzovým modulem</t>
  </si>
  <si>
    <t>6.3</t>
  </si>
  <si>
    <t>B - SLIM 600x600 LED 40W OPAL</t>
  </si>
  <si>
    <t>6.4</t>
  </si>
  <si>
    <t>BN - SLIM 600x600 LED 40W OPAL s nouzovým modulem</t>
  </si>
  <si>
    <t>6.5</t>
  </si>
  <si>
    <t>C - ALU profil + LED pásek 12W/m</t>
  </si>
  <si>
    <t>6.6</t>
  </si>
  <si>
    <t>D - SLIM SURFACE SDL 220 LED 18W OPAL</t>
  </si>
  <si>
    <t>6.7</t>
  </si>
  <si>
    <t>DN - SLIM SURFACE SDL 220 LED 18W OPAL s nouzovým modulem</t>
  </si>
  <si>
    <t>6.8</t>
  </si>
  <si>
    <t xml:space="preserve">E - HORMEN MIDDLE LED RECESSED 35W S MIKROPRIZMATICKÝM KRYTEM </t>
  </si>
  <si>
    <t>6.9</t>
  </si>
  <si>
    <t>N - PRO MAR LED 5W</t>
  </si>
  <si>
    <t>6.10</t>
  </si>
  <si>
    <t>NP - PRO MAR LED 5W s piktogra</t>
  </si>
  <si>
    <t>6.11</t>
  </si>
  <si>
    <t>Svítidla pro osvětlení schodiště</t>
  </si>
  <si>
    <t>6.12</t>
  </si>
  <si>
    <t>Montáž svítidel do pozice dle PD</t>
  </si>
  <si>
    <t>6.13</t>
  </si>
  <si>
    <t xml:space="preserve">Zapojení svítidel, dle instrukcí výrobce příslušného svítidla </t>
  </si>
  <si>
    <t>h</t>
  </si>
  <si>
    <t>6.14</t>
  </si>
  <si>
    <t>Certifikované měření osvětlení, včetně vydání měřícího protokolu</t>
  </si>
  <si>
    <t>Zařízení pro přirozené odvětrávání únikové cesty</t>
  </si>
  <si>
    <t>7.1</t>
  </si>
  <si>
    <t>Řídící ustředna požárního větrání</t>
  </si>
  <si>
    <t>7.2</t>
  </si>
  <si>
    <t>Kouřové čidlo</t>
  </si>
  <si>
    <t>7.3</t>
  </si>
  <si>
    <t>požární tlačítka</t>
  </si>
  <si>
    <t>7.4</t>
  </si>
  <si>
    <t>větrací tlačítka</t>
  </si>
  <si>
    <t>7.5</t>
  </si>
  <si>
    <t>pohony okna</t>
  </si>
  <si>
    <t>7.6</t>
  </si>
  <si>
    <t>pohony dveře</t>
  </si>
  <si>
    <t>7.7</t>
  </si>
  <si>
    <t>Programování ústředny</t>
  </si>
  <si>
    <t>7.8</t>
  </si>
  <si>
    <t>Provedení zkoušky TIČR</t>
  </si>
  <si>
    <t>7.9</t>
  </si>
  <si>
    <t>Provedení koordinační funkční zkoušky</t>
  </si>
  <si>
    <t>7.10</t>
  </si>
  <si>
    <t>Výchozí revize systému</t>
  </si>
  <si>
    <t>7.11</t>
  </si>
  <si>
    <t>JEH/ST/H4x2x0,8-kabely dle požadaku dodavatele řídící požární ústředny a PBŘ</t>
  </si>
  <si>
    <t>Nouzová signalizace v prostoru WC pro invalidy</t>
  </si>
  <si>
    <t>8.1</t>
  </si>
  <si>
    <t>Sada pro nouzovou signalizaci (ústředna, tlasčítka, signalizace)</t>
  </si>
  <si>
    <t>!!!!! Zá správnost vzorců, jednotlivých souhrnů a vyplnění jednotlivých položek zodpovídá dodavatel CN   !!!!!</t>
  </si>
  <si>
    <t xml:space="preserve">*  Zhotovitel se před předložením nabídky detailně seznámí s dokumentací a skutečným stavem a je povinen do nabídky zahrnout veškeré přepdokládáné práce byť neuvedené ve VV. Je nezbytné aby CN zohledila všechny možné návaznosti profesí a jejich požadavky </t>
  </si>
  <si>
    <t>Půdní vestavba ZŠ a ZUŠ T.G.M.Poděbrady</t>
  </si>
  <si>
    <t>Množství dle projektu</t>
  </si>
  <si>
    <t>Měrná jednotka</t>
  </si>
  <si>
    <t>Jednotková cena dodávky v Kč</t>
  </si>
  <si>
    <t>Celková cena dodávkyv Kč</t>
  </si>
  <si>
    <t>Jednotková cena montáž cena v Kč</t>
  </si>
  <si>
    <t>Celková cena za montáž v Kč</t>
  </si>
  <si>
    <t>Celková cena v Kč</t>
  </si>
  <si>
    <t>Specifikace materiálu</t>
  </si>
  <si>
    <t>Strukturovaná kabeláž</t>
  </si>
  <si>
    <t>Nástěnný rozvaděč</t>
  </si>
  <si>
    <t>19" rozvaděč rozebíratelný výklopný 18U/500mm…..E-Box / 5</t>
  </si>
  <si>
    <t>Police</t>
  </si>
  <si>
    <t>Polička s perforací 1U/450mm RAL 9005 černá</t>
  </si>
  <si>
    <t>Rozvod 230V</t>
  </si>
  <si>
    <t>19" rozvodný panel SCHUKO 6x250V - 2,5m</t>
  </si>
  <si>
    <t>Ventilační jednotka s termostatem</t>
  </si>
  <si>
    <t>Vent.j.spodní (horní) 220V/150W 4 ventilátory; termostat; RAL7032 šedá</t>
  </si>
  <si>
    <t>Datová zásuvka</t>
  </si>
  <si>
    <t>Provedení 2x1 Port-pod omítku, včetně instalační krabice</t>
  </si>
  <si>
    <t>Provedení 1x1 Port-pod omítku, včetně instalační krabice</t>
  </si>
  <si>
    <t>Instalační kabel</t>
  </si>
  <si>
    <t>instalační kabel, kat 5 : 2002, UTP, PVC, 305m box</t>
  </si>
  <si>
    <t>Konektor RJ-45</t>
  </si>
  <si>
    <t>Connection Module,Cat.5e,1xRJ45/u,spec.</t>
  </si>
  <si>
    <t>Patch kabel</t>
  </si>
  <si>
    <t>patch kabel, cat.5e, UTP, PVC, 1 m</t>
  </si>
  <si>
    <t>Rozvodný panel</t>
  </si>
  <si>
    <t>rozvodný panel 19“ 24xRJ45, UTP, kat. 5e 1U</t>
  </si>
  <si>
    <t xml:space="preserve"> panel vyvazovací </t>
  </si>
  <si>
    <t xml:space="preserve"> panel vyvazovací 2U/125 šedý</t>
  </si>
  <si>
    <t>WIFI</t>
  </si>
  <si>
    <t xml:space="preserve"> WIFI</t>
  </si>
  <si>
    <t>Měření</t>
  </si>
  <si>
    <t>Měření portu + vypracování měřícího protokolu</t>
  </si>
  <si>
    <t>Místní rozhlas</t>
  </si>
  <si>
    <t>Reproduktor</t>
  </si>
  <si>
    <t xml:space="preserve">stropní reproduktor 6/9W, kulatá mřížka plast/kov </t>
  </si>
  <si>
    <t>Svorkovnice</t>
  </si>
  <si>
    <t>svorkovnice ČSN EN 60849 pro reproduktory</t>
  </si>
  <si>
    <t>JE-H/ST/H Bd 2x2x0,8 E30</t>
  </si>
  <si>
    <t>Kamera</t>
  </si>
  <si>
    <t>ZOOM objektivy s  automatickou clonou</t>
  </si>
  <si>
    <t>Objektiv s proměnnou ohniskovou vzdáleností 3.3-8mm, DC</t>
  </si>
  <si>
    <t>Barevná Hi-Res digitální kamera, napájení 230VAC</t>
  </si>
  <si>
    <t>Vnitřní kovová konzola</t>
  </si>
  <si>
    <t>Vnitřní kovová konzola pro kameru, délka 12cm</t>
  </si>
  <si>
    <t xml:space="preserve">Elektrický vrátný </t>
  </si>
  <si>
    <t>Zvonk s hovor. soupravou, el. vrátným</t>
  </si>
  <si>
    <t>Zvonkové tablo, elelktomagnet. zámek, zvonkové trafo, kabely</t>
  </si>
  <si>
    <t>Nosné trasy</t>
  </si>
  <si>
    <t>Elektroinstalační trubka</t>
  </si>
  <si>
    <t>elektrikářské trubka 20mm - pod omítku</t>
  </si>
  <si>
    <t>CELKEM</t>
  </si>
  <si>
    <t>Poz.:</t>
  </si>
  <si>
    <t>Název - rozměr:</t>
  </si>
  <si>
    <t>Technický</t>
  </si>
  <si>
    <t>Počet:</t>
  </si>
  <si>
    <t>M.j.:</t>
  </si>
  <si>
    <t>Cena</t>
  </si>
  <si>
    <t>Pozn.:</t>
  </si>
  <si>
    <t>reprezentant</t>
  </si>
  <si>
    <t>jednotková:</t>
  </si>
  <si>
    <t>celková:</t>
  </si>
  <si>
    <t>Zařízení č.1 - Větrání učeben (m.č.4.04 až 4.09, 4.12 a 4.17)</t>
  </si>
  <si>
    <t>1.</t>
  </si>
  <si>
    <t>Větrací jednotka s rekuperací tepla ROVENTO 520 DI v sestavě:</t>
  </si>
  <si>
    <t>ELDESIGN</t>
  </si>
  <si>
    <t>Kazetové filtry s třídou filtrace G4</t>
  </si>
  <si>
    <t>Rotační rekuperační výměník</t>
  </si>
  <si>
    <t>účinnost 83%</t>
  </si>
  <si>
    <t>Elektrický ohřívač</t>
  </si>
  <si>
    <t>Ventilátory s EC motory</t>
  </si>
  <si>
    <r>
      <t xml:space="preserve">V = 330/-300 m3/h        </t>
    </r>
    <r>
      <rPr>
        <sz val="10"/>
        <rFont val="Calibri"/>
        <family val="2"/>
        <charset val="238"/>
      </rPr>
      <t>ρ</t>
    </r>
    <r>
      <rPr>
        <sz val="10"/>
        <rFont val="Arial"/>
        <family val="2"/>
        <charset val="238"/>
      </rPr>
      <t xml:space="preserve"> = 1,2 kg/m3</t>
    </r>
  </si>
  <si>
    <t>dpext = 350 Pa (pro max. otáčky)</t>
  </si>
  <si>
    <t>Pjednotky = 1,534 kW           U = 230 V/50 Hz</t>
  </si>
  <si>
    <t>I = 6,7 A</t>
  </si>
  <si>
    <t xml:space="preserve">Včetně regulace a dálkového kabelového ovladače BHV </t>
  </si>
  <si>
    <t>Propojovací kabeláž cca 30bm</t>
  </si>
  <si>
    <t>Atypické provedení - varianta B (podle PD)</t>
  </si>
  <si>
    <r>
      <t>Tech. nabídka č. N01AY401219 ze dne 25.3.2024 -</t>
    </r>
    <r>
      <rPr>
        <b/>
        <sz val="10"/>
        <rFont val="Arial"/>
        <family val="2"/>
        <charset val="238"/>
      </rPr>
      <t xml:space="preserve"> AKTUALIZACE</t>
    </r>
  </si>
  <si>
    <t>Drallová výustka TDV-SA-R-Z-H-M/400</t>
  </si>
  <si>
    <t>TROX</t>
  </si>
  <si>
    <t>Drallová výustka TDV-SA-R-Z-H-M/300</t>
  </si>
  <si>
    <t>Drallová výustka TDV-SA-R-A-H-M/400</t>
  </si>
  <si>
    <t>Klapka MSK D200</t>
  </si>
  <si>
    <t>Stěnová mřížka MSU 25, 600x150</t>
  </si>
  <si>
    <t>Ohebné potrubí SONOFLEX MO,D 200</t>
  </si>
  <si>
    <t>bm</t>
  </si>
  <si>
    <t>Ohebné potrubí SONOFLEX MO,D 160</t>
  </si>
  <si>
    <t>Neobsazeno</t>
  </si>
  <si>
    <t>Kruhové potrubí sk.I - SPIRO - pozinkovaný plech</t>
  </si>
  <si>
    <t>Čtyřhranné potrubí skupiny I - pozinkovaný plech</t>
  </si>
  <si>
    <t>Spojovací a těsnící materiál</t>
  </si>
  <si>
    <t>Hluková izolace - desky ORSIL s Al folií o tl. 6 cm</t>
  </si>
  <si>
    <t>(veškeré VZT rozvody v podhledu objektu)</t>
  </si>
  <si>
    <t>Zařízení č.2 - Větrání WC (m.č.4.27 až 4.31)</t>
  </si>
  <si>
    <t>2.</t>
  </si>
  <si>
    <t xml:space="preserve">1
</t>
  </si>
  <si>
    <t>Potrubní ventilátor RM 200N
V = 620 m3/h          ro = 1,2 kg/m3
dp = 300 Pa
P = 0,147 kW           U = 230 V/50 Hz
I = 0,6 A</t>
  </si>
  <si>
    <t>Pružná spojka VBM 200</t>
  </si>
  <si>
    <t>Stříška RH 200</t>
  </si>
  <si>
    <t>Tlumič hluku MAA 200-900</t>
  </si>
  <si>
    <t>Talířový ventil KO-80</t>
  </si>
  <si>
    <t>Montážní kroužek KKT-80</t>
  </si>
  <si>
    <t>Stěnová mřížka MSU 25, 400x125</t>
  </si>
  <si>
    <t>Ohebné potrubí ALUFLEX MO,D 80</t>
  </si>
  <si>
    <t>8-
9</t>
  </si>
  <si>
    <t>Zařízení č.3 - Větrání sprchy (m.č.4.15)</t>
  </si>
  <si>
    <t>3.</t>
  </si>
  <si>
    <t>Ventilátor RK 125L
V = 150 m3/h          ro = 1,2 kg/m3
dp =  200 Pa
P = 0,065 kW           U = 230 V/50 Hz    I = 0,3A</t>
  </si>
  <si>
    <t>Pružná spojka VBM 125</t>
  </si>
  <si>
    <t>Klapka MSK D125</t>
  </si>
  <si>
    <t>Talířový ventil KO-125</t>
  </si>
  <si>
    <t>Montážní kroužek KKT-125</t>
  </si>
  <si>
    <t>Ohebné potrubí ALUFLEX MO,D 125</t>
  </si>
  <si>
    <t>5-
9</t>
  </si>
  <si>
    <t>Zařízení č.4 - Chlazení učeben (m.č. 4.03 až 4.09, 4.12 a 4.17)</t>
  </si>
  <si>
    <t>4.</t>
  </si>
  <si>
    <t>Venkovní vzduchem chlazená kompresorová jednotka</t>
  </si>
  <si>
    <t>FUJITSU</t>
  </si>
  <si>
    <t>systému VRF (chlazení a topení, inverter) AJY144 LALBH</t>
  </si>
  <si>
    <t>Cladivo R410A</t>
  </si>
  <si>
    <t>Qch = 45,0 kW při te = 35°C, ti = 27°C, tw = 5°C</t>
  </si>
  <si>
    <t>Qt = 50,0 kW při te = 7°C, ti = 20°C, tw = 5°C</t>
  </si>
  <si>
    <t xml:space="preserve">P = 14,17 kW, Ijištění = 40 A </t>
  </si>
  <si>
    <t>U = 400 V/3f/50 Hz</t>
  </si>
  <si>
    <t>ventilátor V = 13000 m3/h, hlad. akustického tlaku 61 dB(A)</t>
  </si>
  <si>
    <t>Chladivové měděné potrubí: plyn/kapalina 185 bm,</t>
  </si>
  <si>
    <t>včetně tepelné izolace a elektrokomunikační kabel</t>
  </si>
  <si>
    <t>(stoupačky uloženy v chráničce - propojení jednotky s krovem</t>
  </si>
  <si>
    <t>chránička min. D120</t>
  </si>
  <si>
    <t>1a</t>
  </si>
  <si>
    <t xml:space="preserve">Vnitřní nástěnná jednotka ASYA07GACH </t>
  </si>
  <si>
    <t>Qch = 2,2 kW</t>
  </si>
  <si>
    <t>Qt = 2,8 kW</t>
  </si>
  <si>
    <t>P = 0,016 kW           U = 230 V/1f/50 Hz        Ijištění = 0,21 A</t>
  </si>
  <si>
    <r>
      <t xml:space="preserve">V = 370/450/490 m3/h        </t>
    </r>
    <r>
      <rPr>
        <sz val="10"/>
        <rFont val="Calibri"/>
        <family val="2"/>
        <charset val="238"/>
      </rPr>
      <t>ρ</t>
    </r>
    <r>
      <rPr>
        <sz val="10"/>
        <rFont val="Arial"/>
        <family val="2"/>
        <charset val="238"/>
      </rPr>
      <t xml:space="preserve"> = 1,2 kg/m3</t>
    </r>
  </si>
  <si>
    <t>hlad. akustického tlaku 26/32/34 dB(A)</t>
  </si>
  <si>
    <t>1b</t>
  </si>
  <si>
    <t xml:space="preserve">Vnitřní nástěnná jednotka ASYA12GACH </t>
  </si>
  <si>
    <t>Qch = 3,6 kW</t>
  </si>
  <si>
    <t>Qt = 4,1 kW</t>
  </si>
  <si>
    <t>P = 0,019 kW           U = 230 V/1f/50 Hz        Ijištění = 0,24 A</t>
  </si>
  <si>
    <r>
      <t xml:space="preserve">V = 420/480/560 m3/h        </t>
    </r>
    <r>
      <rPr>
        <sz val="10"/>
        <rFont val="Calibri"/>
        <family val="2"/>
        <charset val="238"/>
      </rPr>
      <t>ρ</t>
    </r>
    <r>
      <rPr>
        <sz val="10"/>
        <rFont val="Arial"/>
        <family val="2"/>
        <charset val="238"/>
      </rPr>
      <t xml:space="preserve"> = 1,2 kg/m3</t>
    </r>
  </si>
  <si>
    <t>hlad. akustického tlaku 30/34/38 dB(A)</t>
  </si>
  <si>
    <t>1c</t>
  </si>
  <si>
    <t xml:space="preserve">Vnitřní nástěnná jednotka ASYA14GACH </t>
  </si>
  <si>
    <t>Qch = 4,5 kW</t>
  </si>
  <si>
    <t>Qt = 5,0 kW</t>
  </si>
  <si>
    <t>P = 0,020 kW           U = 230 V/1f/50 Hz        Ijištění = 0,36 A</t>
  </si>
  <si>
    <r>
      <t xml:space="preserve">V = 420/490/680 m3/h        </t>
    </r>
    <r>
      <rPr>
        <sz val="10"/>
        <rFont val="Calibri"/>
        <family val="2"/>
        <charset val="238"/>
      </rPr>
      <t>ρ</t>
    </r>
    <r>
      <rPr>
        <sz val="10"/>
        <rFont val="Arial"/>
        <family val="2"/>
        <charset val="238"/>
      </rPr>
      <t xml:space="preserve"> = 1,2 kg/m3</t>
    </r>
  </si>
  <si>
    <t>hlad. akustického tlaku 30/35/43 dB(A)</t>
  </si>
  <si>
    <t>1d</t>
  </si>
  <si>
    <t xml:space="preserve">Vnitřní nástěnná jednotka ASYA18GACH </t>
  </si>
  <si>
    <t>Qch = 5,6 kW</t>
  </si>
  <si>
    <t>Qt = 6,3 kW</t>
  </si>
  <si>
    <t>P = 0,038 kW           U = 230 V/1f/50 Hz        Ijištění = 0,4 A</t>
  </si>
  <si>
    <r>
      <t xml:space="preserve">V = 550/650/800 m3/h        </t>
    </r>
    <r>
      <rPr>
        <sz val="10"/>
        <rFont val="Calibri"/>
        <family val="2"/>
        <charset val="238"/>
      </rPr>
      <t>ρ</t>
    </r>
    <r>
      <rPr>
        <sz val="10"/>
        <rFont val="Arial"/>
        <family val="2"/>
        <charset val="238"/>
      </rPr>
      <t xml:space="preserve"> = 1,2 kg/m3</t>
    </r>
  </si>
  <si>
    <t>hlad. akustického tlaku 33/36/41 dB(A)</t>
  </si>
  <si>
    <t>Drátový ovladač UTY-RLRY</t>
  </si>
  <si>
    <t>Rozdělovač chladiva UTP-AX054A</t>
  </si>
  <si>
    <t>Rozdělovač chladiva UTP-AX090A</t>
  </si>
  <si>
    <t>Předběžná technická nabídka INPROMAT č.n.602230878 ze dne</t>
  </si>
  <si>
    <r>
      <t xml:space="preserve">22.3.2024 - </t>
    </r>
    <r>
      <rPr>
        <b/>
        <sz val="10"/>
        <rFont val="Arial"/>
        <family val="2"/>
        <charset val="238"/>
      </rPr>
      <t>AKTUALIZACE</t>
    </r>
  </si>
  <si>
    <t>Zařízení č.5 - Větrání skladů (m.č.4.18, 4.20, 4.21, 4.23 až 4.26)</t>
  </si>
  <si>
    <t>5.</t>
  </si>
  <si>
    <t>Stěnová mřížka MSU 25, 300x100</t>
  </si>
  <si>
    <t>2-
9</t>
  </si>
  <si>
    <t>Zařízení č. 6 - Drobný doplňkový a pomocný materiál</t>
  </si>
  <si>
    <t>Pro zhotovení konzol, závěsů a dalších součástí, které jsou nezbytné pro montáž VZT zařízení (tyče průřezu D, L, spojovací materiál, atd.).</t>
  </si>
  <si>
    <t xml:space="preserve">         Dodávka zařízení</t>
  </si>
  <si>
    <t xml:space="preserve">         Montáž zařízení</t>
  </si>
  <si>
    <t>Další činnosti</t>
  </si>
  <si>
    <t xml:space="preserve">Součástí díla je oživení a zaregulování všech systémů, provedení všech provozních a předepsaných zkoušek dle norem a předpisů platných v České republice, </t>
  </si>
  <si>
    <t xml:space="preserve">včetně dodání protokolů, revizních zpráv,provozního řádu, návodů v českém jazyce a zaškolení obsluhy. Dále pak dodání informačního systému v rozsahu nevyhnutelně </t>
  </si>
  <si>
    <t xml:space="preserve">potřebném pro provoz a údržbu - označení potrubí dle ČN, </t>
  </si>
  <si>
    <t xml:space="preserve">Tyto práce a dodávky </t>
  </si>
  <si>
    <t>jsou součástí nabídky a nebudou zvlášť hrazeny.</t>
  </si>
  <si>
    <t>Ostatní činnosti</t>
  </si>
  <si>
    <t>Doprava zařízení a elementů VZT</t>
  </si>
  <si>
    <t>Transport zařízení VZT horizontální i vertikální</t>
  </si>
  <si>
    <t>Zařízení staveniště včetně ostrahy</t>
  </si>
  <si>
    <t>Lešení</t>
  </si>
  <si>
    <t>Uvedení zařízení do provozu včetně individuálního vyzkoušení</t>
  </si>
  <si>
    <t>Funkčí zkouška - zkušební provoz</t>
  </si>
  <si>
    <t>Seřízení a proměření, vypracování protokolu o zkouškách</t>
  </si>
  <si>
    <t>Měření hluku VZT zařízení včetně vypracování protokolu</t>
  </si>
  <si>
    <t>Dokumentace skutečného provedení stavby, 3ks paré</t>
  </si>
  <si>
    <t>Zaškolení personálu obsluhy a údržby</t>
  </si>
  <si>
    <t>Celková orientační cena zařízení bez DPH</t>
  </si>
  <si>
    <t>&gt;&gt;  skryté sloupce  &lt;&lt;</t>
  </si>
  <si>
    <t>{65e85eca-01e0-467e-a656-e69613e38e3e}</t>
  </si>
  <si>
    <t>Poděbrady ZUŠ přemístění VZT</t>
  </si>
  <si>
    <t>Poděbrady</t>
  </si>
  <si>
    <t>Zhotovitel:</t>
  </si>
  <si>
    <t>Zhotovitel</t>
  </si>
  <si>
    <t xml:space="preserve">    751 - Vzduchotechnika</t>
  </si>
  <si>
    <t>941121100</t>
  </si>
  <si>
    <t>Montáž lešení řadového trubkového těžkého s podlahami zatížení do 300 kg/m2 š od 1,5 do 1,8 m v přes 10 do 20 m</t>
  </si>
  <si>
    <t>-882002104</t>
  </si>
  <si>
    <t>941121200</t>
  </si>
  <si>
    <t>Příplatek k lešení řadovému trubkovému těžkému s podlahami do 300 kg/m2 š od 1,5 do 1,8 m v přes 10 do 20 m za každý den použití</t>
  </si>
  <si>
    <t>1638459840</t>
  </si>
  <si>
    <t>14*100</t>
  </si>
  <si>
    <t>941121800</t>
  </si>
  <si>
    <t>Demontáž lešení řadového trubkového těžkého s podlahami zatížení do 300 kg/m2 š od 1,5 do 1,8 m v přes 10 do 20 m</t>
  </si>
  <si>
    <t>1050944868</t>
  </si>
  <si>
    <t>949111000</t>
  </si>
  <si>
    <t>Lávka dřevěná pro přesun VZT D+M+DMT</t>
  </si>
  <si>
    <t>-166701900</t>
  </si>
  <si>
    <t>962000</t>
  </si>
  <si>
    <t xml:space="preserve">Stavební přípomoce </t>
  </si>
  <si>
    <t>-1778728401</t>
  </si>
  <si>
    <t>-1867308049</t>
  </si>
  <si>
    <t>-514236466</t>
  </si>
  <si>
    <t>Ostatní vedlejší náklady</t>
  </si>
  <si>
    <t>-142289195</t>
  </si>
  <si>
    <t>ZŠ A ZUŠ T.G.M. PODĚBRADY - PŘEMÍSTĚNÍ 3KS KLIMATIZAČNÍCH JEDNOTEK</t>
  </si>
  <si>
    <t>Odpojení stávajících jednotek vč. zakončení</t>
  </si>
  <si>
    <t>1.2</t>
  </si>
  <si>
    <t>Instalační krabice pro povrchovou montáž IP44</t>
  </si>
  <si>
    <t>1.3</t>
  </si>
  <si>
    <t>Svorgovnice (např. Wago 2x0,5-2,5mm)</t>
  </si>
  <si>
    <t>1.4</t>
  </si>
  <si>
    <t xml:space="preserve">Drobný instalační materiál </t>
  </si>
  <si>
    <t>Úložný materiál, příslušenství - elektroinstalace NN</t>
  </si>
  <si>
    <t>Průrazy stavebními konstrukcemi (prostup do exteriéru)</t>
  </si>
  <si>
    <t xml:space="preserve">Elektroinstlační lišta LV40x20mm </t>
  </si>
  <si>
    <t>2.4</t>
  </si>
  <si>
    <t xml:space="preserve">Elektroinstlační lišta LV40x40mm </t>
  </si>
  <si>
    <t>2.5</t>
  </si>
  <si>
    <t xml:space="preserve">Elektroinstlační lišta LV60x40mm </t>
  </si>
  <si>
    <t>2.6</t>
  </si>
  <si>
    <t>2.7</t>
  </si>
  <si>
    <t>2.8</t>
  </si>
  <si>
    <t>2.9</t>
  </si>
  <si>
    <t>2.10</t>
  </si>
  <si>
    <t>2.11</t>
  </si>
  <si>
    <t>Kabel CYKY-J 5x1,5</t>
  </si>
  <si>
    <t>Vodič CY 6mm zž</t>
  </si>
  <si>
    <t>Zařízení staveniště</t>
  </si>
  <si>
    <t>999281111</t>
  </si>
  <si>
    <t>Stavební výtah pro přepravu osob do 4. NP</t>
  </si>
  <si>
    <r>
      <t xml:space="preserve">Klozet závěsný se zapuštěnou nádržkou </t>
    </r>
    <r>
      <rPr>
        <sz val="10"/>
        <color rgb="FFFF0000"/>
        <rFont val="Arial"/>
        <family val="2"/>
        <charset val="238"/>
      </rPr>
      <t>objem do</t>
    </r>
    <r>
      <rPr>
        <sz val="10"/>
        <rFont val="Arial"/>
        <family val="2"/>
        <charset val="238"/>
      </rPr>
      <t xml:space="preserve"> </t>
    </r>
    <r>
      <rPr>
        <sz val="10"/>
        <color rgb="FFFF0000"/>
        <rFont val="Arial"/>
        <family val="2"/>
        <charset val="238"/>
      </rPr>
      <t>6 l/min.</t>
    </r>
  </si>
  <si>
    <r>
      <t xml:space="preserve">Klozet závěsný se zapuštěnou nádržkou pro invalidy </t>
    </r>
    <r>
      <rPr>
        <sz val="10"/>
        <color rgb="FFFF0000"/>
        <rFont val="Arial"/>
        <family val="2"/>
        <charset val="238"/>
      </rPr>
      <t>objem</t>
    </r>
    <r>
      <rPr>
        <sz val="10"/>
        <rFont val="Arial"/>
        <family val="2"/>
        <charset val="238"/>
      </rPr>
      <t xml:space="preserve"> </t>
    </r>
    <r>
      <rPr>
        <sz val="10"/>
        <color rgb="FFFF0000"/>
        <rFont val="Arial"/>
        <family val="2"/>
        <charset val="238"/>
      </rPr>
      <t>6 l/min.</t>
    </r>
  </si>
  <si>
    <r>
      <t xml:space="preserve">Pisoárový záchodek mušlový vč. tlačítkového splachovače </t>
    </r>
    <r>
      <rPr>
        <sz val="10"/>
        <color rgb="FFFF0000"/>
        <rFont val="Arial"/>
        <family val="2"/>
        <charset val="238"/>
      </rPr>
      <t>sp.</t>
    </r>
    <r>
      <rPr>
        <sz val="10"/>
        <rFont val="Arial"/>
        <family val="2"/>
        <charset val="238"/>
      </rPr>
      <t xml:space="preserve"> </t>
    </r>
    <r>
      <rPr>
        <sz val="10"/>
        <color rgb="FFFF0000"/>
        <rFont val="Arial"/>
        <family val="2"/>
        <charset val="238"/>
      </rPr>
      <t>2l/mísa/hod.</t>
    </r>
  </si>
  <si>
    <r>
      <t xml:space="preserve">bidet závěsný včetně stojánkové baterie </t>
    </r>
    <r>
      <rPr>
        <sz val="10"/>
        <color rgb="FFFF0000"/>
        <rFont val="Arial"/>
        <family val="2"/>
        <charset val="238"/>
      </rPr>
      <t>průtok 6 l/min.</t>
    </r>
  </si>
  <si>
    <r>
      <t xml:space="preserve">Umyvadlo keramické pro invalidy vč. syfonu a pákové baterie </t>
    </r>
    <r>
      <rPr>
        <sz val="10"/>
        <color rgb="FFFF0000"/>
        <rFont val="Arial"/>
        <family val="2"/>
        <charset val="238"/>
      </rPr>
      <t>pr. 6 l/min.</t>
    </r>
  </si>
  <si>
    <r>
      <t xml:space="preserve">Výlevka úklidová nerezová včetně nástěnné pákové baterie </t>
    </r>
    <r>
      <rPr>
        <sz val="10"/>
        <color rgb="FFFF0000"/>
        <rFont val="Arial"/>
        <family val="2"/>
        <charset val="238"/>
      </rPr>
      <t>pr. 6 l/min.</t>
    </r>
  </si>
  <si>
    <r>
      <t xml:space="preserve">Připojení kuchyňského dřezu vč. stoj. pákové baterie a syfonu </t>
    </r>
    <r>
      <rPr>
        <sz val="10"/>
        <color rgb="FFFF0000"/>
        <rFont val="Arial"/>
        <family val="2"/>
        <charset val="238"/>
      </rPr>
      <t>pr. 6 l/min.</t>
    </r>
  </si>
  <si>
    <t>Stavební přípomoce a přesuny hmot</t>
  </si>
  <si>
    <t>Zdravotní technika - samostatný list</t>
  </si>
  <si>
    <t>Ústřední vytápění - samostatný list</t>
  </si>
  <si>
    <t>Elektrosilnoproud - samostatný list</t>
  </si>
  <si>
    <t>Slaboproud - samostatný list</t>
  </si>
  <si>
    <t>Vzduchotechnika - samostatný list</t>
  </si>
  <si>
    <t>Vzduchotechnika - přemístění - samostatný list</t>
  </si>
  <si>
    <t>Elektroinstalace - samostatný list dodatek</t>
  </si>
  <si>
    <r>
      <t xml:space="preserve">Sprchový žlábek podlahový a nástěnná páková sprchová baterie </t>
    </r>
    <r>
      <rPr>
        <sz val="10"/>
        <color rgb="FFFF0000"/>
        <rFont val="Arial"/>
        <family val="2"/>
        <charset val="238"/>
      </rPr>
      <t>pr. 6 l/min.</t>
    </r>
  </si>
  <si>
    <r>
      <t xml:space="preserve">Umyvadlo keramické včetně syfonu a pákové stojánkové baterie </t>
    </r>
    <r>
      <rPr>
        <sz val="10"/>
        <color rgb="FFFF0000"/>
        <rFont val="Arial"/>
        <family val="2"/>
        <charset val="238"/>
      </rPr>
      <t>pr. 6 l/m</t>
    </r>
    <r>
      <rPr>
        <sz val="10"/>
        <rFont val="Arial"/>
        <family val="2"/>
        <charset val="238"/>
      </rPr>
      <t>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</si>
</sst>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%"/>
    <numFmt numFmtId="165" formatCode="dd\.mm\.yyyy"/>
    <numFmt numFmtId="166" formatCode="#,##0.00000"/>
    <numFmt numFmtId="167" formatCode="#,##0.000"/>
    <numFmt numFmtId="168" formatCode="#,##0.0"/>
    <numFmt numFmtId="169" formatCode="#,##0.00\ &quot;Kč&quot;"/>
    <numFmt numFmtId="170" formatCode="#,##0.00\ _K_č"/>
  </numFmts>
  <fonts count="85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1"/>
    </font>
    <font>
      <sz val="10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7.5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color rgb="FF000000"/>
      <name val="Arial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2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family val="2"/>
      <charset val="238"/>
    </font>
    <font>
      <sz val="9"/>
      <name val="Arial CE"/>
      <family val="2"/>
      <charset val="238"/>
    </font>
    <font>
      <sz val="11"/>
      <name val="Arial"/>
      <family val="2"/>
      <charset val="238"/>
    </font>
    <font>
      <vertAlign val="subscript"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10"/>
      <name val="Arial CE"/>
      <family val="2"/>
      <charset val="238"/>
    </font>
    <font>
      <sz val="11"/>
      <color indexed="8"/>
      <name val="Arial"/>
      <family val="2"/>
      <charset val="238"/>
    </font>
    <font>
      <sz val="11"/>
      <color indexed="10"/>
      <name val="Arial CE"/>
      <family val="2"/>
      <charset val="238"/>
    </font>
    <font>
      <i/>
      <sz val="11"/>
      <name val="Arial"/>
      <family val="2"/>
      <charset val="238"/>
    </font>
    <font>
      <i/>
      <sz val="10"/>
      <name val="Arial CE"/>
      <family val="2"/>
      <charset val="238"/>
    </font>
    <font>
      <sz val="9"/>
      <color indexed="53"/>
      <name val="Arial CE"/>
      <family val="2"/>
      <charset val="238"/>
    </font>
    <font>
      <sz val="11"/>
      <color indexed="8"/>
      <name val="Arial CE"/>
      <family val="2"/>
      <charset val="238"/>
    </font>
    <font>
      <sz val="15"/>
      <color indexed="10"/>
      <name val="Arial CE"/>
      <family val="2"/>
      <charset val="238"/>
    </font>
    <font>
      <i/>
      <sz val="8"/>
      <name val="Arial"/>
      <family val="2"/>
      <charset val="238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0"/>
      <name val="Arial"/>
      <family val="2"/>
    </font>
    <font>
      <sz val="9"/>
      <name val="Arial"/>
      <family val="2"/>
      <charset val="238"/>
    </font>
    <font>
      <sz val="10"/>
      <name val="Calibri"/>
      <family val="2"/>
      <charset val="238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rgb="FFC0C0C0"/>
      </patternFill>
    </fill>
  </fills>
  <borders count="10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64"/>
      </bottom>
      <diagonal/>
    </border>
  </borders>
  <cellStyleXfs count="10">
    <xf numFmtId="0" fontId="0" fillId="0" borderId="0"/>
    <xf numFmtId="0" fontId="37" fillId="0" borderId="0" applyNumberFormat="0" applyFill="0" applyBorder="0" applyAlignment="0" applyProtection="0"/>
    <xf numFmtId="0" fontId="38" fillId="0" borderId="0"/>
    <xf numFmtId="0" fontId="44" fillId="0" borderId="0"/>
    <xf numFmtId="9" fontId="44" fillId="0" borderId="0" applyFont="0" applyFill="0" applyBorder="0" applyAlignment="0" applyProtection="0"/>
    <xf numFmtId="0" fontId="51" fillId="0" borderId="0"/>
    <xf numFmtId="0" fontId="52" fillId="0" borderId="0"/>
    <xf numFmtId="0" fontId="38" fillId="0" borderId="0"/>
    <xf numFmtId="0" fontId="38" fillId="0" borderId="0"/>
    <xf numFmtId="0" fontId="51" fillId="0" borderId="0"/>
  </cellStyleXfs>
  <cellXfs count="77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>
      <alignment vertical="center"/>
    </xf>
    <xf numFmtId="0" fontId="36" fillId="0" borderId="22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9" fillId="0" borderId="0" xfId="2" applyFont="1" applyAlignment="1">
      <alignment horizontal="left"/>
    </xf>
    <xf numFmtId="0" fontId="40" fillId="0" borderId="0" xfId="2" applyFont="1" applyAlignment="1">
      <alignment horizontal="left"/>
    </xf>
    <xf numFmtId="1" fontId="39" fillId="0" borderId="0" xfId="2" applyNumberFormat="1" applyFont="1" applyAlignment="1">
      <alignment horizontal="center"/>
    </xf>
    <xf numFmtId="2" fontId="39" fillId="0" borderId="0" xfId="2" applyNumberFormat="1" applyFont="1" applyAlignment="1">
      <alignment horizontal="center"/>
    </xf>
    <xf numFmtId="0" fontId="38" fillId="0" borderId="0" xfId="2"/>
    <xf numFmtId="0" fontId="38" fillId="0" borderId="0" xfId="2" applyAlignment="1">
      <alignment horizontal="left" wrapText="1"/>
    </xf>
    <xf numFmtId="49" fontId="38" fillId="0" borderId="0" xfId="2" applyNumberFormat="1" applyAlignment="1">
      <alignment horizontal="center"/>
    </xf>
    <xf numFmtId="1" fontId="38" fillId="0" borderId="0" xfId="2" applyNumberFormat="1" applyAlignment="1">
      <alignment horizontal="center"/>
    </xf>
    <xf numFmtId="2" fontId="38" fillId="0" borderId="0" xfId="2" applyNumberFormat="1" applyAlignment="1">
      <alignment horizontal="center"/>
    </xf>
    <xf numFmtId="2" fontId="38" fillId="0" borderId="0" xfId="2" applyNumberFormat="1" applyAlignment="1">
      <alignment horizontal="center" wrapText="1"/>
    </xf>
    <xf numFmtId="2" fontId="41" fillId="0" borderId="0" xfId="2" applyNumberFormat="1" applyFont="1" applyAlignment="1">
      <alignment horizontal="center"/>
    </xf>
    <xf numFmtId="0" fontId="42" fillId="0" borderId="0" xfId="2" applyFont="1" applyAlignment="1">
      <alignment horizontal="left"/>
    </xf>
    <xf numFmtId="0" fontId="38" fillId="0" borderId="0" xfId="2" applyAlignment="1">
      <alignment horizontal="left"/>
    </xf>
    <xf numFmtId="2" fontId="38" fillId="0" borderId="0" xfId="2" applyNumberFormat="1" applyAlignment="1">
      <alignment horizontal="right"/>
    </xf>
    <xf numFmtId="2" fontId="42" fillId="0" borderId="0" xfId="2" applyNumberFormat="1" applyFont="1" applyAlignment="1">
      <alignment horizontal="right"/>
    </xf>
    <xf numFmtId="0" fontId="38" fillId="0" borderId="0" xfId="2" applyAlignment="1">
      <alignment horizontal="center"/>
    </xf>
    <xf numFmtId="0" fontId="43" fillId="0" borderId="0" xfId="2" applyFont="1" applyAlignment="1">
      <alignment horizontal="left"/>
    </xf>
    <xf numFmtId="1" fontId="43" fillId="0" borderId="0" xfId="2" applyNumberFormat="1" applyFont="1" applyAlignment="1">
      <alignment horizontal="center"/>
    </xf>
    <xf numFmtId="0" fontId="43" fillId="0" borderId="0" xfId="2" applyFont="1" applyAlignment="1">
      <alignment horizontal="center"/>
    </xf>
    <xf numFmtId="0" fontId="42" fillId="0" borderId="0" xfId="2" applyFont="1" applyAlignment="1">
      <alignment horizontal="center"/>
    </xf>
    <xf numFmtId="1" fontId="42" fillId="0" borderId="0" xfId="2" applyNumberFormat="1" applyFont="1" applyAlignment="1">
      <alignment horizontal="center"/>
    </xf>
    <xf numFmtId="49" fontId="45" fillId="5" borderId="23" xfId="3" applyNumberFormat="1" applyFont="1" applyFill="1" applyBorder="1" applyAlignment="1">
      <alignment horizontal="left" vertical="center"/>
    </xf>
    <xf numFmtId="0" fontId="44" fillId="5" borderId="24" xfId="3" applyFill="1" applyBorder="1" applyAlignment="1">
      <alignment vertical="center"/>
    </xf>
    <xf numFmtId="0" fontId="44" fillId="0" borderId="25" xfId="3" applyBorder="1" applyAlignment="1">
      <alignment vertical="center"/>
    </xf>
    <xf numFmtId="0" fontId="44" fillId="0" borderId="25" xfId="3" applyBorder="1" applyAlignment="1">
      <alignment horizontal="center" vertical="center"/>
    </xf>
    <xf numFmtId="0" fontId="44" fillId="0" borderId="0" xfId="3" applyAlignment="1">
      <alignment vertical="center"/>
    </xf>
    <xf numFmtId="49" fontId="39" fillId="0" borderId="29" xfId="3" applyNumberFormat="1" applyFont="1" applyBorder="1" applyAlignment="1">
      <alignment horizontal="center" vertical="center"/>
    </xf>
    <xf numFmtId="0" fontId="44" fillId="0" borderId="30" xfId="3" applyBorder="1" applyAlignment="1">
      <alignment vertical="center"/>
    </xf>
    <xf numFmtId="0" fontId="44" fillId="0" borderId="0" xfId="3" applyAlignment="1">
      <alignment horizontal="center" vertical="center"/>
    </xf>
    <xf numFmtId="4" fontId="46" fillId="0" borderId="29" xfId="3" applyNumberFormat="1" applyFont="1" applyBorder="1" applyAlignment="1">
      <alignment horizontal="right" vertical="center"/>
    </xf>
    <xf numFmtId="49" fontId="44" fillId="0" borderId="31" xfId="3" applyNumberFormat="1" applyBorder="1" applyAlignment="1">
      <alignment horizontal="center" vertical="center"/>
    </xf>
    <xf numFmtId="0" fontId="44" fillId="0" borderId="32" xfId="3" applyBorder="1" applyAlignment="1">
      <alignment vertical="center"/>
    </xf>
    <xf numFmtId="0" fontId="44" fillId="0" borderId="33" xfId="3" applyBorder="1" applyAlignment="1">
      <alignment vertical="center"/>
    </xf>
    <xf numFmtId="0" fontId="44" fillId="0" borderId="33" xfId="3" applyBorder="1" applyAlignment="1">
      <alignment horizontal="center" vertical="center"/>
    </xf>
    <xf numFmtId="4" fontId="46" fillId="0" borderId="31" xfId="3" applyNumberFormat="1" applyFont="1" applyBorder="1" applyAlignment="1">
      <alignment horizontal="right" vertical="center"/>
    </xf>
    <xf numFmtId="49" fontId="44" fillId="0" borderId="34" xfId="3" applyNumberFormat="1" applyBorder="1" applyAlignment="1">
      <alignment horizontal="center" vertical="center"/>
    </xf>
    <xf numFmtId="0" fontId="44" fillId="0" borderId="35" xfId="3" applyBorder="1" applyAlignment="1">
      <alignment vertical="center"/>
    </xf>
    <xf numFmtId="0" fontId="44" fillId="0" borderId="35" xfId="3" applyBorder="1" applyAlignment="1">
      <alignment horizontal="center" vertical="center"/>
    </xf>
    <xf numFmtId="4" fontId="44" fillId="0" borderId="35" xfId="3" applyNumberFormat="1" applyBorder="1" applyAlignment="1">
      <alignment vertical="center"/>
    </xf>
    <xf numFmtId="168" fontId="44" fillId="0" borderId="35" xfId="3" applyNumberFormat="1" applyBorder="1" applyAlignment="1">
      <alignment vertical="center"/>
    </xf>
    <xf numFmtId="168" fontId="44" fillId="0" borderId="36" xfId="3" applyNumberFormat="1" applyBorder="1" applyAlignment="1">
      <alignment vertical="center"/>
    </xf>
    <xf numFmtId="49" fontId="48" fillId="0" borderId="37" xfId="3" applyNumberFormat="1" applyFont="1" applyBorder="1" applyAlignment="1">
      <alignment horizontal="center" vertical="center"/>
    </xf>
    <xf numFmtId="0" fontId="48" fillId="0" borderId="38" xfId="3" applyFont="1" applyBorder="1" applyAlignment="1">
      <alignment horizontal="center" vertical="center"/>
    </xf>
    <xf numFmtId="4" fontId="48" fillId="0" borderId="38" xfId="3" applyNumberFormat="1" applyFont="1" applyBorder="1" applyAlignment="1">
      <alignment horizontal="center" vertical="center"/>
    </xf>
    <xf numFmtId="168" fontId="48" fillId="0" borderId="38" xfId="3" applyNumberFormat="1" applyFont="1" applyBorder="1" applyAlignment="1">
      <alignment horizontal="center" vertical="center"/>
    </xf>
    <xf numFmtId="168" fontId="48" fillId="0" borderId="39" xfId="3" applyNumberFormat="1" applyFont="1" applyBorder="1" applyAlignment="1">
      <alignment horizontal="center" vertical="center"/>
    </xf>
    <xf numFmtId="0" fontId="48" fillId="0" borderId="0" xfId="3" applyFont="1" applyAlignment="1">
      <alignment vertical="center"/>
    </xf>
    <xf numFmtId="49" fontId="48" fillId="0" borderId="40" xfId="3" applyNumberFormat="1" applyFont="1" applyBorder="1" applyAlignment="1">
      <alignment horizontal="center" vertical="center"/>
    </xf>
    <xf numFmtId="0" fontId="48" fillId="0" borderId="41" xfId="3" applyFont="1" applyBorder="1" applyAlignment="1">
      <alignment horizontal="center" vertical="center"/>
    </xf>
    <xf numFmtId="4" fontId="48" fillId="0" borderId="41" xfId="3" applyNumberFormat="1" applyFont="1" applyBorder="1" applyAlignment="1">
      <alignment horizontal="center" vertical="center"/>
    </xf>
    <xf numFmtId="168" fontId="48" fillId="0" borderId="41" xfId="3" applyNumberFormat="1" applyFont="1" applyBorder="1" applyAlignment="1">
      <alignment horizontal="center" vertical="center"/>
    </xf>
    <xf numFmtId="168" fontId="48" fillId="0" borderId="42" xfId="3" applyNumberFormat="1" applyFont="1" applyBorder="1" applyAlignment="1">
      <alignment horizontal="center" vertical="center"/>
    </xf>
    <xf numFmtId="0" fontId="44" fillId="0" borderId="0" xfId="3" applyAlignment="1">
      <alignment vertical="center" wrapText="1"/>
    </xf>
    <xf numFmtId="49" fontId="42" fillId="0" borderId="43" xfId="3" applyNumberFormat="1" applyFont="1" applyBorder="1" applyAlignment="1">
      <alignment horizontal="center" vertical="center" wrapText="1"/>
    </xf>
    <xf numFmtId="0" fontId="44" fillId="0" borderId="44" xfId="3" applyBorder="1" applyAlignment="1">
      <alignment vertical="center" wrapText="1"/>
    </xf>
    <xf numFmtId="0" fontId="49" fillId="0" borderId="44" xfId="3" applyFont="1" applyBorder="1" applyAlignment="1">
      <alignment vertical="top" wrapText="1"/>
    </xf>
    <xf numFmtId="0" fontId="50" fillId="0" borderId="0" xfId="3" applyFont="1"/>
    <xf numFmtId="0" fontId="51" fillId="0" borderId="44" xfId="3" applyFont="1" applyBorder="1" applyAlignment="1">
      <alignment horizontal="center" vertical="top" wrapText="1"/>
    </xf>
    <xf numFmtId="3" fontId="44" fillId="0" borderId="44" xfId="3" applyNumberFormat="1" applyBorder="1" applyAlignment="1">
      <alignment vertical="center" wrapText="1"/>
    </xf>
    <xf numFmtId="168" fontId="44" fillId="0" borderId="44" xfId="3" applyNumberFormat="1" applyBorder="1" applyAlignment="1">
      <alignment vertical="center" wrapText="1"/>
    </xf>
    <xf numFmtId="168" fontId="44" fillId="0" borderId="45" xfId="3" applyNumberFormat="1" applyBorder="1" applyAlignment="1">
      <alignment vertical="center" wrapText="1"/>
    </xf>
    <xf numFmtId="0" fontId="50" fillId="0" borderId="44" xfId="3" applyFont="1" applyBorder="1"/>
    <xf numFmtId="0" fontId="49" fillId="0" borderId="44" xfId="3" applyFont="1" applyBorder="1" applyAlignment="1">
      <alignment horizontal="center" vertical="top" wrapText="1"/>
    </xf>
    <xf numFmtId="4" fontId="44" fillId="0" borderId="44" xfId="3" applyNumberFormat="1" applyBorder="1" applyAlignment="1">
      <alignment vertical="center" wrapText="1"/>
    </xf>
    <xf numFmtId="168" fontId="44" fillId="0" borderId="46" xfId="3" applyNumberFormat="1" applyBorder="1" applyAlignment="1">
      <alignment vertical="center" wrapText="1"/>
    </xf>
    <xf numFmtId="3" fontId="38" fillId="0" borderId="44" xfId="3" applyNumberFormat="1" applyFont="1" applyBorder="1" applyAlignment="1">
      <alignment vertical="center" wrapText="1"/>
    </xf>
    <xf numFmtId="168" fontId="44" fillId="0" borderId="47" xfId="3" applyNumberFormat="1" applyBorder="1" applyAlignment="1">
      <alignment vertical="center" wrapText="1"/>
    </xf>
    <xf numFmtId="0" fontId="38" fillId="0" borderId="44" xfId="3" applyFont="1" applyBorder="1" applyAlignment="1">
      <alignment vertical="top" wrapText="1"/>
    </xf>
    <xf numFmtId="4" fontId="38" fillId="0" borderId="44" xfId="3" applyNumberFormat="1" applyFont="1" applyBorder="1" applyAlignment="1">
      <alignment vertical="center" wrapText="1"/>
    </xf>
    <xf numFmtId="0" fontId="52" fillId="0" borderId="0" xfId="3" applyFont="1"/>
    <xf numFmtId="0" fontId="51" fillId="0" borderId="44" xfId="3" applyFont="1" applyBorder="1"/>
    <xf numFmtId="0" fontId="51" fillId="0" borderId="44" xfId="3" applyFont="1" applyBorder="1" applyAlignment="1">
      <alignment vertical="top" wrapText="1"/>
    </xf>
    <xf numFmtId="0" fontId="38" fillId="0" borderId="0" xfId="3" applyFont="1"/>
    <xf numFmtId="49" fontId="42" fillId="0" borderId="48" xfId="3" applyNumberFormat="1" applyFont="1" applyBorder="1" applyAlignment="1">
      <alignment horizontal="center" vertical="center" wrapText="1"/>
    </xf>
    <xf numFmtId="0" fontId="44" fillId="0" borderId="49" xfId="3" applyBorder="1" applyAlignment="1">
      <alignment vertical="center" wrapText="1"/>
    </xf>
    <xf numFmtId="0" fontId="51" fillId="0" borderId="49" xfId="3" applyFont="1" applyBorder="1" applyAlignment="1">
      <alignment vertical="top" wrapText="1"/>
    </xf>
    <xf numFmtId="0" fontId="50" fillId="0" borderId="50" xfId="3" applyFont="1" applyBorder="1"/>
    <xf numFmtId="0" fontId="51" fillId="0" borderId="49" xfId="3" applyFont="1" applyBorder="1" applyAlignment="1">
      <alignment horizontal="center" vertical="top" wrapText="1"/>
    </xf>
    <xf numFmtId="3" fontId="38" fillId="0" borderId="49" xfId="3" applyNumberFormat="1" applyFont="1" applyBorder="1" applyAlignment="1">
      <alignment vertical="center" wrapText="1"/>
    </xf>
    <xf numFmtId="168" fontId="44" fillId="0" borderId="49" xfId="3" applyNumberFormat="1" applyBorder="1" applyAlignment="1">
      <alignment vertical="center" wrapText="1"/>
    </xf>
    <xf numFmtId="168" fontId="44" fillId="0" borderId="51" xfId="3" applyNumberFormat="1" applyBorder="1" applyAlignment="1">
      <alignment vertical="center" wrapText="1"/>
    </xf>
    <xf numFmtId="49" fontId="42" fillId="0" borderId="52" xfId="3" applyNumberFormat="1" applyFont="1" applyBorder="1" applyAlignment="1">
      <alignment horizontal="center" vertical="center" wrapText="1"/>
    </xf>
    <xf numFmtId="0" fontId="44" fillId="0" borderId="47" xfId="3" applyBorder="1" applyAlignment="1">
      <alignment vertical="center" wrapText="1"/>
    </xf>
    <xf numFmtId="0" fontId="51" fillId="0" borderId="47" xfId="3" applyFont="1" applyBorder="1" applyAlignment="1">
      <alignment vertical="top" wrapText="1"/>
    </xf>
    <xf numFmtId="0" fontId="38" fillId="0" borderId="47" xfId="3" applyFont="1" applyBorder="1" applyAlignment="1">
      <alignment horizontal="justify" vertical="top" wrapText="1"/>
    </xf>
    <xf numFmtId="0" fontId="51" fillId="0" borderId="47" xfId="3" applyFont="1" applyBorder="1" applyAlignment="1">
      <alignment horizontal="center" vertical="top" wrapText="1"/>
    </xf>
    <xf numFmtId="4" fontId="44" fillId="0" borderId="47" xfId="3" applyNumberFormat="1" applyBorder="1" applyAlignment="1">
      <alignment vertical="center" wrapText="1"/>
    </xf>
    <xf numFmtId="0" fontId="42" fillId="0" borderId="44" xfId="3" applyFont="1" applyBorder="1" applyAlignment="1">
      <alignment horizontal="justify" vertical="top" wrapText="1"/>
    </xf>
    <xf numFmtId="0" fontId="53" fillId="0" borderId="0" xfId="3" applyFont="1"/>
    <xf numFmtId="0" fontId="38" fillId="0" borderId="44" xfId="3" applyFont="1" applyBorder="1" applyAlignment="1">
      <alignment horizontal="center"/>
    </xf>
    <xf numFmtId="0" fontId="42" fillId="0" borderId="49" xfId="3" applyFont="1" applyBorder="1" applyAlignment="1">
      <alignment horizontal="justify" vertical="top" wrapText="1"/>
    </xf>
    <xf numFmtId="4" fontId="44" fillId="0" borderId="49" xfId="3" applyNumberFormat="1" applyBorder="1" applyAlignment="1">
      <alignment vertical="center" wrapText="1"/>
    </xf>
    <xf numFmtId="168" fontId="44" fillId="0" borderId="53" xfId="3" applyNumberFormat="1" applyBorder="1" applyAlignment="1">
      <alignment vertical="center" wrapText="1"/>
    </xf>
    <xf numFmtId="9" fontId="51" fillId="0" borderId="47" xfId="4" applyFont="1" applyBorder="1" applyAlignment="1">
      <alignment horizontal="center" vertical="top" wrapText="1"/>
    </xf>
    <xf numFmtId="0" fontId="49" fillId="0" borderId="49" xfId="3" applyFont="1" applyBorder="1" applyAlignment="1">
      <alignment vertical="top" wrapText="1"/>
    </xf>
    <xf numFmtId="4" fontId="44" fillId="0" borderId="0" xfId="3" applyNumberFormat="1" applyAlignment="1">
      <alignment vertical="center"/>
    </xf>
    <xf numFmtId="168" fontId="44" fillId="0" borderId="0" xfId="3" applyNumberFormat="1" applyAlignment="1">
      <alignment vertical="center"/>
    </xf>
    <xf numFmtId="49" fontId="44" fillId="0" borderId="0" xfId="3" applyNumberFormat="1" applyAlignment="1">
      <alignment horizontal="center" vertical="center"/>
    </xf>
    <xf numFmtId="0" fontId="56" fillId="0" borderId="0" xfId="5" applyFont="1"/>
    <xf numFmtId="0" fontId="56" fillId="0" borderId="0" xfId="5" applyFont="1" applyAlignment="1">
      <alignment horizontal="centerContinuous"/>
    </xf>
    <xf numFmtId="0" fontId="56" fillId="0" borderId="0" xfId="5" applyFont="1" applyAlignment="1">
      <alignment horizontal="centerContinuous" wrapText="1"/>
    </xf>
    <xf numFmtId="0" fontId="56" fillId="0" borderId="0" xfId="5" applyFont="1" applyAlignment="1">
      <alignment horizontal="right"/>
    </xf>
    <xf numFmtId="0" fontId="56" fillId="0" borderId="0" xfId="5" applyFont="1" applyAlignment="1">
      <alignment horizontal="center"/>
    </xf>
    <xf numFmtId="0" fontId="56" fillId="6" borderId="54" xfId="5" applyFont="1" applyFill="1" applyBorder="1"/>
    <xf numFmtId="0" fontId="57" fillId="6" borderId="54" xfId="5" applyFont="1" applyFill="1" applyBorder="1" applyAlignment="1">
      <alignment wrapText="1"/>
    </xf>
    <xf numFmtId="0" fontId="56" fillId="6" borderId="54" xfId="5" applyFont="1" applyFill="1" applyBorder="1" applyAlignment="1">
      <alignment horizontal="right"/>
    </xf>
    <xf numFmtId="0" fontId="56" fillId="6" borderId="54" xfId="5" applyFont="1" applyFill="1" applyBorder="1" applyAlignment="1">
      <alignment horizontal="center"/>
    </xf>
    <xf numFmtId="0" fontId="58" fillId="0" borderId="0" xfId="5" applyFont="1"/>
    <xf numFmtId="0" fontId="58" fillId="0" borderId="0" xfId="5" applyFont="1" applyAlignment="1">
      <alignment wrapText="1"/>
    </xf>
    <xf numFmtId="0" fontId="51" fillId="0" borderId="0" xfId="5" applyAlignment="1">
      <alignment wrapText="1"/>
    </xf>
    <xf numFmtId="169" fontId="56" fillId="0" borderId="0" xfId="5" applyNumberFormat="1" applyFont="1" applyAlignment="1">
      <alignment horizontal="center"/>
    </xf>
    <xf numFmtId="0" fontId="56" fillId="0" borderId="0" xfId="5" applyFont="1" applyAlignment="1">
      <alignment wrapText="1"/>
    </xf>
    <xf numFmtId="0" fontId="56" fillId="0" borderId="33" xfId="5" applyFont="1" applyBorder="1"/>
    <xf numFmtId="0" fontId="59" fillId="0" borderId="55" xfId="5" applyFont="1" applyBorder="1" applyAlignment="1">
      <alignment wrapText="1"/>
    </xf>
    <xf numFmtId="0" fontId="56" fillId="0" borderId="55" xfId="5" applyFont="1" applyBorder="1" applyAlignment="1">
      <alignment horizontal="right"/>
    </xf>
    <xf numFmtId="0" fontId="56" fillId="0" borderId="55" xfId="5" applyFont="1" applyBorder="1"/>
    <xf numFmtId="0" fontId="56" fillId="0" borderId="55" xfId="5" applyFont="1" applyBorder="1" applyAlignment="1">
      <alignment horizontal="center"/>
    </xf>
    <xf numFmtId="169" fontId="59" fillId="0" borderId="55" xfId="5" applyNumberFormat="1" applyFont="1" applyBorder="1" applyAlignment="1">
      <alignment horizontal="center"/>
    </xf>
    <xf numFmtId="0" fontId="59" fillId="0" borderId="0" xfId="5" applyFont="1" applyAlignment="1">
      <alignment wrapText="1"/>
    </xf>
    <xf numFmtId="169" fontId="59" fillId="0" borderId="0" xfId="5" applyNumberFormat="1" applyFont="1" applyAlignment="1">
      <alignment horizontal="center"/>
    </xf>
    <xf numFmtId="0" fontId="59" fillId="0" borderId="33" xfId="5" applyFont="1" applyBorder="1" applyAlignment="1">
      <alignment wrapText="1"/>
    </xf>
    <xf numFmtId="0" fontId="56" fillId="0" borderId="33" xfId="5" applyFont="1" applyBorder="1" applyAlignment="1">
      <alignment horizontal="right"/>
    </xf>
    <xf numFmtId="0" fontId="56" fillId="0" borderId="33" xfId="5" applyFont="1" applyBorder="1" applyAlignment="1">
      <alignment horizontal="center"/>
    </xf>
    <xf numFmtId="169" fontId="59" fillId="0" borderId="33" xfId="5" applyNumberFormat="1" applyFont="1" applyBorder="1" applyAlignment="1">
      <alignment horizontal="center"/>
    </xf>
    <xf numFmtId="0" fontId="59" fillId="0" borderId="54" xfId="5" applyFont="1" applyBorder="1" applyAlignment="1">
      <alignment wrapText="1"/>
    </xf>
    <xf numFmtId="0" fontId="56" fillId="0" borderId="54" xfId="5" applyFont="1" applyBorder="1" applyAlignment="1">
      <alignment horizontal="right"/>
    </xf>
    <xf numFmtId="0" fontId="56" fillId="0" borderId="54" xfId="5" applyFont="1" applyBorder="1"/>
    <xf numFmtId="0" fontId="56" fillId="0" borderId="54" xfId="5" applyFont="1" applyBorder="1" applyAlignment="1">
      <alignment horizontal="center"/>
    </xf>
    <xf numFmtId="0" fontId="51" fillId="0" borderId="0" xfId="5"/>
    <xf numFmtId="0" fontId="59" fillId="0" borderId="56" xfId="5" applyFont="1" applyBorder="1" applyAlignment="1">
      <alignment wrapText="1"/>
    </xf>
    <xf numFmtId="0" fontId="56" fillId="0" borderId="56" xfId="5" applyFont="1" applyBorder="1" applyAlignment="1">
      <alignment horizontal="right"/>
    </xf>
    <xf numFmtId="0" fontId="56" fillId="0" borderId="56" xfId="5" applyFont="1" applyBorder="1"/>
    <xf numFmtId="0" fontId="56" fillId="0" borderId="56" xfId="5" applyFont="1" applyBorder="1" applyAlignment="1">
      <alignment horizontal="center"/>
    </xf>
    <xf numFmtId="169" fontId="59" fillId="0" borderId="56" xfId="5" applyNumberFormat="1" applyFont="1" applyBorder="1" applyAlignment="1">
      <alignment horizontal="center"/>
    </xf>
    <xf numFmtId="0" fontId="56" fillId="0" borderId="57" xfId="5" applyFont="1" applyBorder="1"/>
    <xf numFmtId="0" fontId="60" fillId="0" borderId="57" xfId="5" applyFont="1" applyBorder="1" applyAlignment="1">
      <alignment wrapText="1"/>
    </xf>
    <xf numFmtId="0" fontId="56" fillId="0" borderId="57" xfId="5" applyFont="1" applyBorder="1" applyAlignment="1">
      <alignment horizontal="right"/>
    </xf>
    <xf numFmtId="0" fontId="56" fillId="0" borderId="57" xfId="5" applyFont="1" applyBorder="1" applyAlignment="1">
      <alignment horizontal="center"/>
    </xf>
    <xf numFmtId="0" fontId="56" fillId="7" borderId="57" xfId="5" applyFont="1" applyFill="1" applyBorder="1"/>
    <xf numFmtId="0" fontId="39" fillId="7" borderId="57" xfId="5" applyFont="1" applyFill="1" applyBorder="1" applyAlignment="1">
      <alignment wrapText="1"/>
    </xf>
    <xf numFmtId="0" fontId="56" fillId="7" borderId="57" xfId="5" applyFont="1" applyFill="1" applyBorder="1" applyAlignment="1">
      <alignment horizontal="right"/>
    </xf>
    <xf numFmtId="0" fontId="58" fillId="7" borderId="57" xfId="5" applyFont="1" applyFill="1" applyBorder="1"/>
    <xf numFmtId="0" fontId="58" fillId="7" borderId="57" xfId="5" applyFont="1" applyFill="1" applyBorder="1" applyAlignment="1">
      <alignment wrapText="1"/>
    </xf>
    <xf numFmtId="0" fontId="58" fillId="7" borderId="57" xfId="5" applyFont="1" applyFill="1" applyBorder="1" applyAlignment="1">
      <alignment horizontal="right"/>
    </xf>
    <xf numFmtId="0" fontId="58" fillId="7" borderId="57" xfId="5" applyFont="1" applyFill="1" applyBorder="1" applyAlignment="1">
      <alignment horizontal="center"/>
    </xf>
    <xf numFmtId="0" fontId="61" fillId="0" borderId="0" xfId="5" applyFont="1"/>
    <xf numFmtId="0" fontId="61" fillId="0" borderId="57" xfId="5" applyFont="1" applyBorder="1"/>
    <xf numFmtId="0" fontId="61" fillId="0" borderId="57" xfId="5" applyFont="1" applyBorder="1" applyAlignment="1">
      <alignment wrapText="1"/>
    </xf>
    <xf numFmtId="0" fontId="61" fillId="0" borderId="57" xfId="5" applyFont="1" applyBorder="1" applyAlignment="1">
      <alignment horizontal="right"/>
    </xf>
    <xf numFmtId="0" fontId="61" fillId="0" borderId="57" xfId="5" applyFont="1" applyBorder="1" applyAlignment="1">
      <alignment horizontal="center"/>
    </xf>
    <xf numFmtId="0" fontId="58" fillId="8" borderId="57" xfId="5" applyFont="1" applyFill="1" applyBorder="1"/>
    <xf numFmtId="0" fontId="40" fillId="8" borderId="57" xfId="5" applyFont="1" applyFill="1" applyBorder="1" applyAlignment="1">
      <alignment wrapText="1"/>
    </xf>
    <xf numFmtId="0" fontId="58" fillId="8" borderId="57" xfId="5" applyFont="1" applyFill="1" applyBorder="1" applyAlignment="1">
      <alignment horizontal="right"/>
    </xf>
    <xf numFmtId="2" fontId="58" fillId="8" borderId="57" xfId="5" applyNumberFormat="1" applyFont="1" applyFill="1" applyBorder="1" applyAlignment="1">
      <alignment horizontal="center" vertical="center" wrapText="1"/>
    </xf>
    <xf numFmtId="49" fontId="62" fillId="0" borderId="57" xfId="5" applyNumberFormat="1" applyFont="1" applyBorder="1" applyAlignment="1">
      <alignment horizontal="center" vertical="center"/>
    </xf>
    <xf numFmtId="0" fontId="62" fillId="0" borderId="57" xfId="5" applyFont="1" applyBorder="1" applyAlignment="1">
      <alignment vertical="center" wrapText="1"/>
    </xf>
    <xf numFmtId="0" fontId="62" fillId="0" borderId="57" xfId="5" applyFont="1" applyBorder="1" applyAlignment="1">
      <alignment horizontal="right" vertical="center"/>
    </xf>
    <xf numFmtId="2" fontId="62" fillId="0" borderId="57" xfId="5" applyNumberFormat="1" applyFont="1" applyBorder="1" applyAlignment="1">
      <alignment horizontal="center" vertical="center" wrapText="1"/>
    </xf>
    <xf numFmtId="4" fontId="62" fillId="0" borderId="57" xfId="5" applyNumberFormat="1" applyFont="1" applyBorder="1" applyAlignment="1">
      <alignment horizontal="center" vertical="center" wrapText="1"/>
    </xf>
    <xf numFmtId="4" fontId="62" fillId="0" borderId="57" xfId="5" applyNumberFormat="1" applyFont="1" applyBorder="1" applyAlignment="1">
      <alignment horizontal="center" vertical="center"/>
    </xf>
    <xf numFmtId="2" fontId="62" fillId="0" borderId="0" xfId="5" applyNumberFormat="1" applyFont="1"/>
    <xf numFmtId="0" fontId="62" fillId="0" borderId="57" xfId="5" applyFont="1" applyBorder="1" applyAlignment="1">
      <alignment horizontal="center" vertical="center"/>
    </xf>
    <xf numFmtId="0" fontId="40" fillId="0" borderId="57" xfId="5" applyFont="1" applyBorder="1" applyAlignment="1">
      <alignment vertical="center" wrapText="1"/>
    </xf>
    <xf numFmtId="0" fontId="62" fillId="0" borderId="57" xfId="5" applyFont="1" applyBorder="1" applyAlignment="1">
      <alignment vertical="center"/>
    </xf>
    <xf numFmtId="4" fontId="40" fillId="0" borderId="57" xfId="5" applyNumberFormat="1" applyFont="1" applyBorder="1" applyAlignment="1">
      <alignment horizontal="center" vertical="center"/>
    </xf>
    <xf numFmtId="0" fontId="62" fillId="0" borderId="57" xfId="5" applyFont="1" applyBorder="1"/>
    <xf numFmtId="0" fontId="62" fillId="9" borderId="60" xfId="5" applyFont="1" applyFill="1" applyBorder="1" applyAlignment="1">
      <alignment horizontal="center" vertical="center"/>
    </xf>
    <xf numFmtId="0" fontId="40" fillId="9" borderId="60" xfId="5" applyFont="1" applyFill="1" applyBorder="1" applyAlignment="1">
      <alignment vertical="center" wrapText="1"/>
    </xf>
    <xf numFmtId="0" fontId="62" fillId="9" borderId="60" xfId="5" applyFont="1" applyFill="1" applyBorder="1" applyAlignment="1">
      <alignment horizontal="right" vertical="center"/>
    </xf>
    <xf numFmtId="2" fontId="62" fillId="9" borderId="60" xfId="5" applyNumberFormat="1" applyFont="1" applyFill="1" applyBorder="1" applyAlignment="1">
      <alignment horizontal="center" vertical="center" wrapText="1"/>
    </xf>
    <xf numFmtId="4" fontId="62" fillId="9" borderId="60" xfId="5" applyNumberFormat="1" applyFont="1" applyFill="1" applyBorder="1" applyAlignment="1">
      <alignment horizontal="center" vertical="center" wrapText="1"/>
    </xf>
    <xf numFmtId="49" fontId="62" fillId="0" borderId="60" xfId="5" applyNumberFormat="1" applyFont="1" applyBorder="1" applyAlignment="1">
      <alignment horizontal="center" vertical="center"/>
    </xf>
    <xf numFmtId="0" fontId="62" fillId="0" borderId="60" xfId="5" applyFont="1" applyBorder="1" applyAlignment="1">
      <alignment vertical="center" wrapText="1"/>
    </xf>
    <xf numFmtId="0" fontId="64" fillId="0" borderId="60" xfId="5" applyFont="1" applyBorder="1" applyAlignment="1">
      <alignment horizontal="right" vertical="center"/>
    </xf>
    <xf numFmtId="0" fontId="62" fillId="0" borderId="60" xfId="5" applyFont="1" applyBorder="1" applyAlignment="1">
      <alignment horizontal="center" vertical="center"/>
    </xf>
    <xf numFmtId="4" fontId="62" fillId="0" borderId="60" xfId="5" applyNumberFormat="1" applyFont="1" applyBorder="1" applyAlignment="1">
      <alignment horizontal="center" vertical="center"/>
    </xf>
    <xf numFmtId="0" fontId="65" fillId="0" borderId="0" xfId="5" applyFont="1"/>
    <xf numFmtId="0" fontId="62" fillId="0" borderId="60" xfId="5" applyFont="1" applyBorder="1" applyAlignment="1">
      <alignment horizontal="right" vertical="center"/>
    </xf>
    <xf numFmtId="0" fontId="66" fillId="0" borderId="57" xfId="5" applyFont="1" applyBorder="1" applyAlignment="1">
      <alignment horizontal="center" vertical="center"/>
    </xf>
    <xf numFmtId="0" fontId="67" fillId="0" borderId="0" xfId="5" applyFont="1" applyAlignment="1">
      <alignment wrapText="1"/>
    </xf>
    <xf numFmtId="0" fontId="62" fillId="0" borderId="60" xfId="5" applyFont="1" applyBorder="1" applyAlignment="1">
      <alignment vertical="center"/>
    </xf>
    <xf numFmtId="0" fontId="64" fillId="0" borderId="61" xfId="5" applyFont="1" applyBorder="1" applyAlignment="1">
      <alignment vertical="center" wrapText="1"/>
    </xf>
    <xf numFmtId="0" fontId="62" fillId="0" borderId="61" xfId="5" applyFont="1" applyBorder="1" applyAlignment="1">
      <alignment horizontal="right" vertical="center"/>
    </xf>
    <xf numFmtId="0" fontId="62" fillId="0" borderId="61" xfId="5" applyFont="1" applyBorder="1" applyAlignment="1">
      <alignment horizontal="center" vertical="center"/>
    </xf>
    <xf numFmtId="4" fontId="62" fillId="0" borderId="61" xfId="5" applyNumberFormat="1" applyFont="1" applyBorder="1" applyAlignment="1">
      <alignment horizontal="center" vertical="center"/>
    </xf>
    <xf numFmtId="0" fontId="62" fillId="0" borderId="61" xfId="5" applyFont="1" applyBorder="1" applyAlignment="1">
      <alignment vertical="center" wrapText="1"/>
    </xf>
    <xf numFmtId="4" fontId="62" fillId="0" borderId="61" xfId="5" quotePrefix="1" applyNumberFormat="1" applyFont="1" applyBorder="1" applyAlignment="1">
      <alignment horizontal="center" vertical="center"/>
    </xf>
    <xf numFmtId="4" fontId="62" fillId="0" borderId="57" xfId="5" quotePrefix="1" applyNumberFormat="1" applyFont="1" applyBorder="1" applyAlignment="1">
      <alignment horizontal="center" vertical="center"/>
    </xf>
    <xf numFmtId="4" fontId="62" fillId="0" borderId="58" xfId="5" quotePrefix="1" applyNumberFormat="1" applyFont="1" applyBorder="1" applyAlignment="1">
      <alignment horizontal="center" vertical="center"/>
    </xf>
    <xf numFmtId="0" fontId="62" fillId="0" borderId="62" xfId="5" applyFont="1" applyBorder="1" applyAlignment="1">
      <alignment vertical="center"/>
    </xf>
    <xf numFmtId="0" fontId="62" fillId="0" borderId="62" xfId="5" applyFont="1" applyBorder="1" applyAlignment="1">
      <alignment horizontal="right" vertical="center"/>
    </xf>
    <xf numFmtId="0" fontId="62" fillId="0" borderId="63" xfId="5" applyFont="1" applyBorder="1" applyAlignment="1">
      <alignment horizontal="center" vertical="center"/>
    </xf>
    <xf numFmtId="0" fontId="62" fillId="0" borderId="64" xfId="5" applyFont="1" applyBorder="1" applyAlignment="1">
      <alignment horizontal="right" vertical="center"/>
    </xf>
    <xf numFmtId="0" fontId="62" fillId="0" borderId="62" xfId="5" applyFont="1" applyBorder="1" applyAlignment="1">
      <alignment horizontal="center" vertical="center"/>
    </xf>
    <xf numFmtId="4" fontId="62" fillId="0" borderId="62" xfId="5" applyNumberFormat="1" applyFont="1" applyBorder="1" applyAlignment="1">
      <alignment horizontal="center" vertical="center"/>
    </xf>
    <xf numFmtId="4" fontId="62" fillId="0" borderId="65" xfId="5" applyNumberFormat="1" applyFont="1" applyBorder="1" applyAlignment="1">
      <alignment horizontal="center" vertical="center"/>
    </xf>
    <xf numFmtId="4" fontId="62" fillId="0" borderId="66" xfId="5" applyNumberFormat="1" applyFont="1" applyBorder="1" applyAlignment="1">
      <alignment horizontal="center" vertical="center"/>
    </xf>
    <xf numFmtId="4" fontId="62" fillId="0" borderId="67" xfId="5" applyNumberFormat="1" applyFont="1" applyBorder="1" applyAlignment="1">
      <alignment horizontal="center" vertical="center"/>
    </xf>
    <xf numFmtId="0" fontId="68" fillId="0" borderId="68" xfId="5" applyFont="1" applyBorder="1" applyAlignment="1">
      <alignment vertical="center" wrapText="1"/>
    </xf>
    <xf numFmtId="0" fontId="68" fillId="0" borderId="68" xfId="5" applyFont="1" applyBorder="1" applyAlignment="1">
      <alignment horizontal="right" vertical="center"/>
    </xf>
    <xf numFmtId="2" fontId="68" fillId="0" borderId="68" xfId="5" applyNumberFormat="1" applyFont="1" applyBorder="1" applyAlignment="1">
      <alignment horizontal="center" vertical="center" wrapText="1"/>
    </xf>
    <xf numFmtId="4" fontId="68" fillId="0" borderId="68" xfId="5" applyNumberFormat="1" applyFont="1" applyBorder="1" applyAlignment="1">
      <alignment horizontal="center" vertical="center"/>
    </xf>
    <xf numFmtId="4" fontId="68" fillId="0" borderId="61" xfId="5" quotePrefix="1" applyNumberFormat="1" applyFont="1" applyBorder="1" applyAlignment="1">
      <alignment horizontal="center" vertical="center"/>
    </xf>
    <xf numFmtId="4" fontId="68" fillId="0" borderId="61" xfId="5" applyNumberFormat="1" applyFont="1" applyBorder="1" applyAlignment="1">
      <alignment horizontal="center" vertical="center"/>
    </xf>
    <xf numFmtId="0" fontId="69" fillId="0" borderId="0" xfId="5" applyFont="1"/>
    <xf numFmtId="49" fontId="62" fillId="8" borderId="57" xfId="5" applyNumberFormat="1" applyFont="1" applyFill="1" applyBorder="1" applyAlignment="1">
      <alignment horizontal="center" vertical="center"/>
    </xf>
    <xf numFmtId="0" fontId="40" fillId="8" borderId="57" xfId="5" applyFont="1" applyFill="1" applyBorder="1" applyAlignment="1">
      <alignment vertical="center" wrapText="1"/>
    </xf>
    <xf numFmtId="0" fontId="62" fillId="8" borderId="57" xfId="5" applyFont="1" applyFill="1" applyBorder="1" applyAlignment="1">
      <alignment horizontal="right" vertical="center"/>
    </xf>
    <xf numFmtId="0" fontId="62" fillId="8" borderId="57" xfId="5" applyFont="1" applyFill="1" applyBorder="1" applyAlignment="1">
      <alignment vertical="center"/>
    </xf>
    <xf numFmtId="0" fontId="62" fillId="8" borderId="57" xfId="5" applyFont="1" applyFill="1" applyBorder="1" applyAlignment="1">
      <alignment horizontal="center" vertical="center"/>
    </xf>
    <xf numFmtId="49" fontId="66" fillId="0" borderId="57" xfId="5" applyNumberFormat="1" applyFont="1" applyBorder="1" applyAlignment="1">
      <alignment horizontal="center" vertical="center"/>
    </xf>
    <xf numFmtId="0" fontId="66" fillId="0" borderId="57" xfId="5" applyFont="1" applyBorder="1" applyAlignment="1">
      <alignment vertical="center" wrapText="1"/>
    </xf>
    <xf numFmtId="0" fontId="66" fillId="0" borderId="57" xfId="5" applyFont="1" applyBorder="1" applyAlignment="1">
      <alignment horizontal="right" vertical="center"/>
    </xf>
    <xf numFmtId="0" fontId="58" fillId="0" borderId="0" xfId="5" applyFont="1" applyAlignment="1">
      <alignment horizontal="center"/>
    </xf>
    <xf numFmtId="0" fontId="58" fillId="7" borderId="0" xfId="5" applyFont="1" applyFill="1" applyAlignment="1">
      <alignment horizontal="center"/>
    </xf>
    <xf numFmtId="49" fontId="62" fillId="9" borderId="60" xfId="5" applyNumberFormat="1" applyFont="1" applyFill="1" applyBorder="1" applyAlignment="1">
      <alignment horizontal="center" vertical="center"/>
    </xf>
    <xf numFmtId="0" fontId="62" fillId="9" borderId="60" xfId="5" applyFont="1" applyFill="1" applyBorder="1" applyAlignment="1">
      <alignment vertical="center"/>
    </xf>
    <xf numFmtId="0" fontId="66" fillId="0" borderId="57" xfId="6" applyFont="1" applyBorder="1" applyAlignment="1">
      <alignment horizontal="right" vertical="center" wrapText="1"/>
    </xf>
    <xf numFmtId="170" fontId="66" fillId="0" borderId="57" xfId="6" applyNumberFormat="1" applyFont="1" applyBorder="1" applyAlignment="1">
      <alignment horizontal="center" vertical="center" wrapText="1"/>
    </xf>
    <xf numFmtId="0" fontId="70" fillId="0" borderId="0" xfId="5" applyFont="1"/>
    <xf numFmtId="0" fontId="66" fillId="0" borderId="61" xfId="6" applyFont="1" applyBorder="1" applyAlignment="1">
      <alignment horizontal="right" vertical="center" wrapText="1"/>
    </xf>
    <xf numFmtId="170" fontId="66" fillId="0" borderId="61" xfId="6" applyNumberFormat="1" applyFont="1" applyBorder="1" applyAlignment="1">
      <alignment horizontal="center" vertical="center" wrapText="1"/>
    </xf>
    <xf numFmtId="4" fontId="62" fillId="0" borderId="69" xfId="5" applyNumberFormat="1" applyFont="1" applyBorder="1" applyAlignment="1">
      <alignment horizontal="center" vertical="center"/>
    </xf>
    <xf numFmtId="4" fontId="62" fillId="0" borderId="68" xfId="5" applyNumberFormat="1" applyFont="1" applyBorder="1" applyAlignment="1">
      <alignment horizontal="center" vertical="center"/>
    </xf>
    <xf numFmtId="170" fontId="62" fillId="0" borderId="57" xfId="5" applyNumberFormat="1" applyFont="1" applyBorder="1" applyAlignment="1">
      <alignment horizontal="center" vertical="center"/>
    </xf>
    <xf numFmtId="0" fontId="71" fillId="8" borderId="57" xfId="5" applyFont="1" applyFill="1" applyBorder="1" applyAlignment="1">
      <alignment horizontal="center"/>
    </xf>
    <xf numFmtId="49" fontId="58" fillId="0" borderId="57" xfId="5" applyNumberFormat="1" applyFont="1" applyBorder="1" applyAlignment="1">
      <alignment horizontal="center" vertical="center"/>
    </xf>
    <xf numFmtId="0" fontId="58" fillId="0" borderId="57" xfId="5" applyFont="1" applyBorder="1" applyAlignment="1">
      <alignment vertical="center" wrapText="1"/>
    </xf>
    <xf numFmtId="0" fontId="58" fillId="0" borderId="57" xfId="5" applyFont="1" applyBorder="1" applyAlignment="1">
      <alignment horizontal="right" vertical="center"/>
    </xf>
    <xf numFmtId="0" fontId="58" fillId="0" borderId="57" xfId="5" applyFont="1" applyBorder="1" applyAlignment="1">
      <alignment horizontal="center" vertical="center"/>
    </xf>
    <xf numFmtId="4" fontId="58" fillId="0" borderId="57" xfId="5" applyNumberFormat="1" applyFont="1" applyBorder="1" applyAlignment="1">
      <alignment horizontal="center" vertical="center"/>
    </xf>
    <xf numFmtId="2" fontId="58" fillId="0" borderId="57" xfId="5" applyNumberFormat="1" applyFont="1" applyBorder="1" applyAlignment="1">
      <alignment horizontal="center" vertical="center"/>
    </xf>
    <xf numFmtId="0" fontId="58" fillId="0" borderId="57" xfId="5" applyFont="1" applyBorder="1" applyAlignment="1">
      <alignment horizontal="center"/>
    </xf>
    <xf numFmtId="0" fontId="67" fillId="0" borderId="57" xfId="5" applyFont="1" applyBorder="1" applyAlignment="1">
      <alignment horizontal="center"/>
    </xf>
    <xf numFmtId="0" fontId="72" fillId="0" borderId="57" xfId="5" applyFont="1" applyBorder="1" applyAlignment="1">
      <alignment wrapText="1"/>
    </xf>
    <xf numFmtId="1" fontId="67" fillId="0" borderId="57" xfId="5" applyNumberFormat="1" applyFont="1" applyBorder="1" applyAlignment="1">
      <alignment horizontal="right"/>
    </xf>
    <xf numFmtId="49" fontId="62" fillId="0" borderId="57" xfId="5" applyNumberFormat="1" applyFont="1" applyBorder="1" applyAlignment="1">
      <alignment horizontal="center" vertical="center" wrapText="1"/>
    </xf>
    <xf numFmtId="0" fontId="73" fillId="0" borderId="57" xfId="5" applyFont="1" applyBorder="1" applyAlignment="1">
      <alignment vertical="center" wrapText="1"/>
    </xf>
    <xf numFmtId="0" fontId="58" fillId="0" borderId="0" xfId="5" applyFont="1" applyAlignment="1">
      <alignment horizontal="right"/>
    </xf>
    <xf numFmtId="0" fontId="74" fillId="0" borderId="34" xfId="5" applyFont="1" applyBorder="1" applyAlignment="1">
      <alignment horizontal="center" wrapText="1"/>
    </xf>
    <xf numFmtId="0" fontId="74" fillId="0" borderId="35" xfId="5" applyFont="1" applyBorder="1" applyAlignment="1">
      <alignment horizontal="center" wrapText="1"/>
    </xf>
    <xf numFmtId="1" fontId="74" fillId="0" borderId="35" xfId="5" applyNumberFormat="1" applyFont="1" applyBorder="1" applyAlignment="1">
      <alignment horizontal="right" wrapText="1"/>
    </xf>
    <xf numFmtId="169" fontId="74" fillId="0" borderId="35" xfId="5" applyNumberFormat="1" applyFont="1" applyBorder="1" applyAlignment="1">
      <alignment horizontal="center" wrapText="1"/>
    </xf>
    <xf numFmtId="169" fontId="75" fillId="0" borderId="36" xfId="5" applyNumberFormat="1" applyFont="1" applyBorder="1" applyAlignment="1">
      <alignment horizontal="center" wrapText="1"/>
    </xf>
    <xf numFmtId="0" fontId="42" fillId="0" borderId="58" xfId="5" applyFont="1" applyBorder="1" applyAlignment="1">
      <alignment horizontal="left" wrapText="1"/>
    </xf>
    <xf numFmtId="0" fontId="77" fillId="0" borderId="70" xfId="5" applyFont="1" applyBorder="1" applyAlignment="1">
      <alignment horizontal="left" wrapText="1"/>
    </xf>
    <xf numFmtId="0" fontId="77" fillId="0" borderId="57" xfId="5" applyFont="1" applyBorder="1" applyAlignment="1">
      <alignment wrapText="1"/>
    </xf>
    <xf numFmtId="1" fontId="77" fillId="0" borderId="58" xfId="5" applyNumberFormat="1" applyFont="1" applyBorder="1" applyAlignment="1">
      <alignment horizontal="right" wrapText="1"/>
    </xf>
    <xf numFmtId="0" fontId="77" fillId="0" borderId="59" xfId="5" applyFont="1" applyBorder="1" applyAlignment="1">
      <alignment horizontal="left" wrapText="1"/>
    </xf>
    <xf numFmtId="169" fontId="77" fillId="0" borderId="65" xfId="5" applyNumberFormat="1" applyFont="1" applyBorder="1" applyAlignment="1">
      <alignment horizontal="center" wrapText="1"/>
    </xf>
    <xf numFmtId="169" fontId="77" fillId="0" borderId="57" xfId="5" applyNumberFormat="1" applyFont="1" applyBorder="1" applyAlignment="1">
      <alignment horizontal="center" wrapText="1"/>
    </xf>
    <xf numFmtId="169" fontId="76" fillId="0" borderId="71" xfId="5" applyNumberFormat="1" applyFont="1" applyBorder="1" applyAlignment="1">
      <alignment horizontal="right" wrapText="1"/>
    </xf>
    <xf numFmtId="169" fontId="77" fillId="0" borderId="72" xfId="5" applyNumberFormat="1" applyFont="1" applyBorder="1" applyAlignment="1">
      <alignment horizontal="center" wrapText="1"/>
    </xf>
    <xf numFmtId="169" fontId="76" fillId="0" borderId="73" xfId="5" applyNumberFormat="1" applyFont="1" applyBorder="1" applyAlignment="1">
      <alignment horizontal="right"/>
    </xf>
    <xf numFmtId="169" fontId="77" fillId="0" borderId="65" xfId="5" applyNumberFormat="1" applyFont="1" applyBorder="1" applyAlignment="1">
      <alignment horizontal="center"/>
    </xf>
    <xf numFmtId="169" fontId="77" fillId="0" borderId="57" xfId="5" applyNumberFormat="1" applyFont="1" applyBorder="1" applyAlignment="1">
      <alignment horizontal="center"/>
    </xf>
    <xf numFmtId="0" fontId="77" fillId="0" borderId="74" xfId="5" applyFont="1" applyBorder="1" applyAlignment="1">
      <alignment horizontal="left" wrapText="1"/>
    </xf>
    <xf numFmtId="0" fontId="77" fillId="0" borderId="65" xfId="5" applyFont="1" applyBorder="1" applyAlignment="1">
      <alignment wrapText="1"/>
    </xf>
    <xf numFmtId="1" fontId="77" fillId="0" borderId="75" xfId="5" applyNumberFormat="1" applyFont="1" applyBorder="1" applyAlignment="1">
      <alignment horizontal="right"/>
    </xf>
    <xf numFmtId="0" fontId="77" fillId="0" borderId="72" xfId="5" applyFont="1" applyBorder="1" applyAlignment="1">
      <alignment horizontal="left" wrapText="1"/>
    </xf>
    <xf numFmtId="169" fontId="77" fillId="0" borderId="72" xfId="5" applyNumberFormat="1" applyFont="1" applyBorder="1" applyAlignment="1">
      <alignment horizontal="center"/>
    </xf>
    <xf numFmtId="169" fontId="76" fillId="0" borderId="71" xfId="5" applyNumberFormat="1" applyFont="1" applyBorder="1" applyAlignment="1">
      <alignment horizontal="right"/>
    </xf>
    <xf numFmtId="1" fontId="77" fillId="0" borderId="58" xfId="5" applyNumberFormat="1" applyFont="1" applyBorder="1" applyAlignment="1">
      <alignment horizontal="right"/>
    </xf>
    <xf numFmtId="169" fontId="77" fillId="0" borderId="59" xfId="5" applyNumberFormat="1" applyFont="1" applyBorder="1" applyAlignment="1">
      <alignment horizontal="center" wrapText="1"/>
    </xf>
    <xf numFmtId="169" fontId="76" fillId="0" borderId="73" xfId="5" applyNumberFormat="1" applyFont="1" applyBorder="1" applyAlignment="1">
      <alignment horizontal="right" wrapText="1"/>
    </xf>
    <xf numFmtId="0" fontId="56" fillId="0" borderId="59" xfId="5" applyFont="1" applyBorder="1"/>
    <xf numFmtId="0" fontId="78" fillId="0" borderId="58" xfId="5" applyFont="1" applyBorder="1"/>
    <xf numFmtId="0" fontId="78" fillId="0" borderId="70" xfId="5" applyFont="1" applyBorder="1"/>
    <xf numFmtId="0" fontId="77" fillId="0" borderId="59" xfId="5" applyFont="1" applyBorder="1" applyAlignment="1">
      <alignment horizontal="left"/>
    </xf>
    <xf numFmtId="0" fontId="77" fillId="0" borderId="76" xfId="5" applyFont="1" applyBorder="1" applyAlignment="1">
      <alignment horizontal="left" wrapText="1"/>
    </xf>
    <xf numFmtId="0" fontId="77" fillId="0" borderId="61" xfId="5" applyFont="1" applyBorder="1" applyAlignment="1">
      <alignment wrapText="1"/>
    </xf>
    <xf numFmtId="1" fontId="77" fillId="0" borderId="77" xfId="5" applyNumberFormat="1" applyFont="1" applyBorder="1" applyAlignment="1">
      <alignment horizontal="right"/>
    </xf>
    <xf numFmtId="0" fontId="77" fillId="0" borderId="78" xfId="5" applyFont="1" applyBorder="1" applyAlignment="1">
      <alignment horizontal="left"/>
    </xf>
    <xf numFmtId="169" fontId="77" fillId="0" borderId="78" xfId="5" applyNumberFormat="1" applyFont="1" applyBorder="1" applyAlignment="1">
      <alignment horizontal="center" wrapText="1"/>
    </xf>
    <xf numFmtId="169" fontId="77" fillId="0" borderId="61" xfId="5" applyNumberFormat="1" applyFont="1" applyBorder="1" applyAlignment="1">
      <alignment horizontal="center" wrapText="1"/>
    </xf>
    <xf numFmtId="169" fontId="77" fillId="0" borderId="61" xfId="5" applyNumberFormat="1" applyFont="1" applyBorder="1" applyAlignment="1">
      <alignment horizontal="center"/>
    </xf>
    <xf numFmtId="169" fontId="76" fillId="0" borderId="79" xfId="5" applyNumberFormat="1" applyFont="1" applyBorder="1" applyAlignment="1">
      <alignment horizontal="right"/>
    </xf>
    <xf numFmtId="0" fontId="79" fillId="0" borderId="34" xfId="5" applyFont="1" applyBorder="1" applyAlignment="1">
      <alignment horizontal="left" wrapText="1"/>
    </xf>
    <xf numFmtId="0" fontId="77" fillId="0" borderId="35" xfId="5" applyFont="1" applyBorder="1" applyAlignment="1">
      <alignment wrapText="1"/>
    </xf>
    <xf numFmtId="1" fontId="77" fillId="0" borderId="35" xfId="5" applyNumberFormat="1" applyFont="1" applyBorder="1" applyAlignment="1">
      <alignment horizontal="right"/>
    </xf>
    <xf numFmtId="0" fontId="77" fillId="0" borderId="35" xfId="5" applyFont="1" applyBorder="1" applyAlignment="1">
      <alignment horizontal="left" wrapText="1"/>
    </xf>
    <xf numFmtId="169" fontId="77" fillId="0" borderId="35" xfId="5" applyNumberFormat="1" applyFont="1" applyBorder="1" applyAlignment="1">
      <alignment horizontal="center"/>
    </xf>
    <xf numFmtId="169" fontId="76" fillId="0" borderId="36" xfId="5" applyNumberFormat="1" applyFont="1" applyBorder="1" applyAlignment="1">
      <alignment horizontal="right"/>
    </xf>
    <xf numFmtId="1" fontId="77" fillId="0" borderId="77" xfId="5" applyNumberFormat="1" applyFont="1" applyBorder="1" applyAlignment="1">
      <alignment horizontal="right" wrapText="1"/>
    </xf>
    <xf numFmtId="0" fontId="77" fillId="0" borderId="78" xfId="5" applyFont="1" applyBorder="1" applyAlignment="1">
      <alignment horizontal="left" wrapText="1"/>
    </xf>
    <xf numFmtId="169" fontId="76" fillId="0" borderId="79" xfId="5" applyNumberFormat="1" applyFont="1" applyBorder="1" applyAlignment="1">
      <alignment horizontal="right" wrapText="1"/>
    </xf>
    <xf numFmtId="1" fontId="77" fillId="0" borderId="35" xfId="5" applyNumberFormat="1" applyFont="1" applyBorder="1" applyAlignment="1">
      <alignment horizontal="right" wrapText="1"/>
    </xf>
    <xf numFmtId="169" fontId="77" fillId="0" borderId="35" xfId="5" applyNumberFormat="1" applyFont="1" applyBorder="1" applyAlignment="1">
      <alignment horizontal="center" wrapText="1"/>
    </xf>
    <xf numFmtId="169" fontId="76" fillId="0" borderId="36" xfId="5" applyNumberFormat="1" applyFont="1" applyBorder="1" applyAlignment="1">
      <alignment horizontal="right" wrapText="1"/>
    </xf>
    <xf numFmtId="0" fontId="77" fillId="0" borderId="80" xfId="5" applyFont="1" applyBorder="1" applyAlignment="1">
      <alignment horizontal="left" wrapText="1"/>
    </xf>
    <xf numFmtId="0" fontId="77" fillId="0" borderId="81" xfId="5" applyFont="1" applyBorder="1" applyAlignment="1">
      <alignment wrapText="1"/>
    </xf>
    <xf numFmtId="1" fontId="77" fillId="0" borderId="82" xfId="5" applyNumberFormat="1" applyFont="1" applyBorder="1" applyAlignment="1">
      <alignment horizontal="right" wrapText="1"/>
    </xf>
    <xf numFmtId="0" fontId="77" fillId="0" borderId="83" xfId="5" applyFont="1" applyBorder="1" applyAlignment="1">
      <alignment horizontal="left" wrapText="1"/>
    </xf>
    <xf numFmtId="169" fontId="77" fillId="0" borderId="81" xfId="5" applyNumberFormat="1" applyFont="1" applyBorder="1" applyAlignment="1">
      <alignment horizontal="center" wrapText="1"/>
    </xf>
    <xf numFmtId="169" fontId="76" fillId="0" borderId="84" xfId="5" applyNumberFormat="1" applyFont="1" applyBorder="1" applyAlignment="1">
      <alignment horizontal="right" wrapText="1"/>
    </xf>
    <xf numFmtId="0" fontId="77" fillId="0" borderId="40" xfId="5" applyFont="1" applyBorder="1" applyAlignment="1">
      <alignment horizontal="left" wrapText="1"/>
    </xf>
    <xf numFmtId="0" fontId="77" fillId="0" borderId="41" xfId="5" applyFont="1" applyBorder="1" applyAlignment="1">
      <alignment wrapText="1"/>
    </xf>
    <xf numFmtId="1" fontId="77" fillId="0" borderId="85" xfId="5" applyNumberFormat="1" applyFont="1" applyBorder="1" applyAlignment="1">
      <alignment horizontal="right" wrapText="1"/>
    </xf>
    <xf numFmtId="0" fontId="77" fillId="0" borderId="86" xfId="5" applyFont="1" applyBorder="1" applyAlignment="1">
      <alignment horizontal="left" wrapText="1"/>
    </xf>
    <xf numFmtId="169" fontId="77" fillId="0" borderId="87" xfId="5" applyNumberFormat="1" applyFont="1" applyBorder="1" applyAlignment="1">
      <alignment horizontal="center" wrapText="1"/>
    </xf>
    <xf numFmtId="169" fontId="76" fillId="0" borderId="88" xfId="5" applyNumberFormat="1" applyFont="1" applyBorder="1" applyAlignment="1">
      <alignment horizontal="right" wrapText="1"/>
    </xf>
    <xf numFmtId="0" fontId="77" fillId="0" borderId="35" xfId="5" applyFont="1" applyBorder="1" applyAlignment="1">
      <alignment horizontal="left"/>
    </xf>
    <xf numFmtId="0" fontId="77" fillId="0" borderId="89" xfId="5" applyFont="1" applyBorder="1" applyAlignment="1">
      <alignment horizontal="left" wrapText="1"/>
    </xf>
    <xf numFmtId="0" fontId="77" fillId="0" borderId="90" xfId="5" applyFont="1" applyBorder="1" applyAlignment="1">
      <alignment wrapText="1"/>
    </xf>
    <xf numFmtId="1" fontId="77" fillId="0" borderId="91" xfId="5" applyNumberFormat="1" applyFont="1" applyBorder="1" applyAlignment="1">
      <alignment horizontal="right"/>
    </xf>
    <xf numFmtId="0" fontId="77" fillId="0" borderId="92" xfId="5" applyFont="1" applyBorder="1" applyAlignment="1">
      <alignment horizontal="left"/>
    </xf>
    <xf numFmtId="169" fontId="77" fillId="0" borderId="90" xfId="5" applyNumberFormat="1" applyFont="1" applyBorder="1" applyAlignment="1">
      <alignment horizontal="center"/>
    </xf>
    <xf numFmtId="169" fontId="76" fillId="0" borderId="93" xfId="5" applyNumberFormat="1" applyFont="1" applyBorder="1" applyAlignment="1">
      <alignment horizontal="right"/>
    </xf>
    <xf numFmtId="0" fontId="77" fillId="0" borderId="90" xfId="5" applyFont="1" applyBorder="1" applyAlignment="1">
      <alignment horizontal="left" wrapText="1"/>
    </xf>
    <xf numFmtId="0" fontId="77" fillId="0" borderId="92" xfId="5" applyFont="1" applyBorder="1" applyAlignment="1">
      <alignment horizontal="left" wrapText="1"/>
    </xf>
    <xf numFmtId="169" fontId="76" fillId="0" borderId="90" xfId="5" applyNumberFormat="1" applyFont="1" applyBorder="1" applyAlignment="1">
      <alignment horizontal="right"/>
    </xf>
    <xf numFmtId="0" fontId="42" fillId="0" borderId="23" xfId="3" applyFont="1" applyBorder="1" applyAlignment="1">
      <alignment horizontal="center"/>
    </xf>
    <xf numFmtId="0" fontId="42" fillId="0" borderId="25" xfId="3" applyFont="1" applyBorder="1" applyAlignment="1">
      <alignment horizontal="center"/>
    </xf>
    <xf numFmtId="0" fontId="42" fillId="0" borderId="94" xfId="3" applyFont="1" applyBorder="1" applyAlignment="1">
      <alignment horizontal="center"/>
    </xf>
    <xf numFmtId="0" fontId="42" fillId="0" borderId="39" xfId="3" applyFont="1" applyBorder="1" applyAlignment="1">
      <alignment horizontal="center"/>
    </xf>
    <xf numFmtId="0" fontId="44" fillId="0" borderId="0" xfId="3"/>
    <xf numFmtId="0" fontId="42" fillId="0" borderId="31" xfId="3" applyFont="1" applyBorder="1" applyAlignment="1">
      <alignment horizontal="center"/>
    </xf>
    <xf numFmtId="0" fontId="42" fillId="0" borderId="33" xfId="3" applyFont="1" applyBorder="1" applyAlignment="1">
      <alignment horizontal="center"/>
    </xf>
    <xf numFmtId="0" fontId="42" fillId="0" borderId="85" xfId="3" applyFont="1" applyBorder="1" applyAlignment="1">
      <alignment horizontal="center"/>
    </xf>
    <xf numFmtId="0" fontId="42" fillId="0" borderId="42" xfId="3" applyFont="1" applyBorder="1" applyAlignment="1">
      <alignment horizontal="center"/>
    </xf>
    <xf numFmtId="0" fontId="42" fillId="0" borderId="29" xfId="3" applyFont="1" applyBorder="1" applyAlignment="1">
      <alignment horizontal="center"/>
    </xf>
    <xf numFmtId="0" fontId="42" fillId="0" borderId="0" xfId="3" applyFont="1" applyAlignment="1">
      <alignment horizontal="center"/>
    </xf>
    <xf numFmtId="0" fontId="42" fillId="0" borderId="91" xfId="3" applyFont="1" applyBorder="1" applyAlignment="1">
      <alignment horizontal="center"/>
    </xf>
    <xf numFmtId="0" fontId="42" fillId="0" borderId="93" xfId="3" applyFont="1" applyBorder="1" applyAlignment="1">
      <alignment horizontal="center"/>
    </xf>
    <xf numFmtId="0" fontId="38" fillId="0" borderId="29" xfId="7" applyBorder="1" applyAlignment="1">
      <alignment horizontal="right"/>
    </xf>
    <xf numFmtId="0" fontId="38" fillId="0" borderId="0" xfId="7" applyAlignment="1">
      <alignment horizontal="left"/>
    </xf>
    <xf numFmtId="0" fontId="39" fillId="10" borderId="95" xfId="8" applyFont="1" applyFill="1" applyBorder="1" applyAlignment="1">
      <alignment horizontal="left" wrapText="1" indent="3"/>
    </xf>
    <xf numFmtId="0" fontId="38" fillId="0" borderId="0" xfId="7" applyAlignment="1">
      <alignment horizontal="center"/>
    </xf>
    <xf numFmtId="0" fontId="38" fillId="0" borderId="91" xfId="7" applyBorder="1" applyAlignment="1">
      <alignment horizontal="center"/>
    </xf>
    <xf numFmtId="0" fontId="80" fillId="0" borderId="91" xfId="7" applyFont="1" applyBorder="1" applyAlignment="1">
      <alignment horizontal="center"/>
    </xf>
    <xf numFmtId="0" fontId="38" fillId="0" borderId="93" xfId="7" applyBorder="1" applyAlignment="1">
      <alignment horizontal="center"/>
    </xf>
    <xf numFmtId="0" fontId="38" fillId="0" borderId="91" xfId="7" applyBorder="1"/>
    <xf numFmtId="0" fontId="44" fillId="0" borderId="91" xfId="3" applyBorder="1" applyAlignment="1">
      <alignment horizontal="center" wrapText="1"/>
    </xf>
    <xf numFmtId="0" fontId="44" fillId="0" borderId="91" xfId="3" applyBorder="1" applyAlignment="1">
      <alignment horizontal="center"/>
    </xf>
    <xf numFmtId="0" fontId="38" fillId="0" borderId="93" xfId="7" applyBorder="1"/>
    <xf numFmtId="0" fontId="38" fillId="0" borderId="92" xfId="7" applyBorder="1" applyAlignment="1">
      <alignment horizontal="left"/>
    </xf>
    <xf numFmtId="0" fontId="81" fillId="0" borderId="91" xfId="7" applyFont="1" applyBorder="1" applyAlignment="1">
      <alignment horizontal="center"/>
    </xf>
    <xf numFmtId="0" fontId="38" fillId="0" borderId="0" xfId="7" applyAlignment="1">
      <alignment horizontal="center" wrapText="1"/>
    </xf>
    <xf numFmtId="0" fontId="44" fillId="0" borderId="90" xfId="3" applyBorder="1"/>
    <xf numFmtId="49" fontId="38" fillId="0" borderId="29" xfId="3" applyNumberFormat="1" applyFont="1" applyBorder="1" applyAlignment="1">
      <alignment horizontal="right" wrapText="1"/>
    </xf>
    <xf numFmtId="0" fontId="38" fillId="0" borderId="0" xfId="7" applyAlignment="1">
      <alignment horizontal="left" wrapText="1"/>
    </xf>
    <xf numFmtId="0" fontId="38" fillId="0" borderId="91" xfId="7" applyBorder="1" applyAlignment="1">
      <alignment wrapText="1"/>
    </xf>
    <xf numFmtId="0" fontId="38" fillId="0" borderId="91" xfId="7" applyBorder="1" applyAlignment="1">
      <alignment horizontal="center" wrapText="1"/>
    </xf>
    <xf numFmtId="0" fontId="41" fillId="0" borderId="93" xfId="7" applyFont="1" applyBorder="1" applyAlignment="1">
      <alignment horizontal="center"/>
    </xf>
    <xf numFmtId="49" fontId="44" fillId="0" borderId="0" xfId="3" applyNumberFormat="1" applyAlignment="1">
      <alignment horizontal="right" wrapText="1"/>
    </xf>
    <xf numFmtId="0" fontId="38" fillId="0" borderId="29" xfId="3" applyFont="1" applyBorder="1" applyAlignment="1">
      <alignment horizontal="right"/>
    </xf>
    <xf numFmtId="0" fontId="81" fillId="0" borderId="0" xfId="7" applyFont="1" applyAlignment="1">
      <alignment horizontal="center"/>
    </xf>
    <xf numFmtId="0" fontId="44" fillId="0" borderId="0" xfId="3" applyAlignment="1">
      <alignment horizontal="right"/>
    </xf>
    <xf numFmtId="49" fontId="38" fillId="0" borderId="29" xfId="3" applyNumberFormat="1" applyFont="1" applyBorder="1" applyAlignment="1">
      <alignment horizontal="right" vertical="top" wrapText="1"/>
    </xf>
    <xf numFmtId="0" fontId="38" fillId="0" borderId="91" xfId="7" applyBorder="1" applyAlignment="1">
      <alignment vertical="top"/>
    </xf>
    <xf numFmtId="0" fontId="80" fillId="0" borderId="91" xfId="7" applyFont="1" applyBorder="1" applyAlignment="1">
      <alignment horizontal="center" vertical="top"/>
    </xf>
    <xf numFmtId="49" fontId="44" fillId="0" borderId="29" xfId="3" applyNumberFormat="1" applyBorder="1" applyAlignment="1">
      <alignment horizontal="right" wrapText="1"/>
    </xf>
    <xf numFmtId="0" fontId="38" fillId="0" borderId="91" xfId="7" applyBorder="1" applyAlignment="1">
      <alignment horizontal="left" wrapText="1"/>
    </xf>
    <xf numFmtId="0" fontId="38" fillId="0" borderId="91" xfId="7" applyBorder="1" applyAlignment="1">
      <alignment horizontal="center" vertical="top" wrapText="1"/>
    </xf>
    <xf numFmtId="0" fontId="38" fillId="0" borderId="0" xfId="7" applyAlignment="1">
      <alignment horizontal="left" vertical="top" wrapText="1"/>
    </xf>
    <xf numFmtId="0" fontId="38" fillId="0" borderId="91" xfId="7" applyBorder="1" applyAlignment="1">
      <alignment vertical="top" wrapText="1"/>
    </xf>
    <xf numFmtId="0" fontId="38" fillId="0" borderId="91" xfId="7" applyBorder="1" applyAlignment="1" applyProtection="1">
      <alignment horizontal="center" vertical="top" wrapText="1"/>
      <protection locked="0"/>
    </xf>
    <xf numFmtId="0" fontId="41" fillId="0" borderId="93" xfId="7" applyFont="1" applyBorder="1" applyAlignment="1">
      <alignment horizontal="center" vertical="top"/>
    </xf>
    <xf numFmtId="0" fontId="44" fillId="0" borderId="0" xfId="3" applyAlignment="1">
      <alignment vertical="top"/>
    </xf>
    <xf numFmtId="0" fontId="38" fillId="0" borderId="0" xfId="7" applyAlignment="1">
      <alignment horizontal="center" vertical="top"/>
    </xf>
    <xf numFmtId="0" fontId="80" fillId="0" borderId="0" xfId="7" applyFont="1" applyAlignment="1">
      <alignment horizontal="center" vertical="top"/>
    </xf>
    <xf numFmtId="49" fontId="44" fillId="0" borderId="0" xfId="3" applyNumberFormat="1" applyAlignment="1">
      <alignment horizontal="right" vertical="top" wrapText="1"/>
    </xf>
    <xf numFmtId="49" fontId="38" fillId="0" borderId="91" xfId="7" applyNumberFormat="1" applyBorder="1"/>
    <xf numFmtId="0" fontId="41" fillId="0" borderId="93" xfId="7" applyFont="1" applyBorder="1"/>
    <xf numFmtId="0" fontId="80" fillId="0" borderId="0" xfId="7" applyFont="1" applyAlignment="1">
      <alignment horizontal="center"/>
    </xf>
    <xf numFmtId="0" fontId="44" fillId="0" borderId="29" xfId="3" applyBorder="1" applyAlignment="1">
      <alignment horizontal="right"/>
    </xf>
    <xf numFmtId="17" fontId="38" fillId="0" borderId="0" xfId="7" applyNumberFormat="1" applyAlignment="1">
      <alignment wrapText="1"/>
    </xf>
    <xf numFmtId="0" fontId="38" fillId="0" borderId="91" xfId="7" applyBorder="1" applyAlignment="1">
      <alignment horizontal="center" vertical="top"/>
    </xf>
    <xf numFmtId="16" fontId="38" fillId="0" borderId="29" xfId="3" applyNumberFormat="1" applyFont="1" applyBorder="1" applyAlignment="1">
      <alignment horizontal="right"/>
    </xf>
    <xf numFmtId="0" fontId="38" fillId="0" borderId="85" xfId="7" applyBorder="1" applyAlignment="1">
      <alignment wrapText="1"/>
    </xf>
    <xf numFmtId="0" fontId="38" fillId="0" borderId="90" xfId="7" applyBorder="1" applyAlignment="1">
      <alignment horizontal="left" wrapText="1"/>
    </xf>
    <xf numFmtId="0" fontId="39" fillId="10" borderId="96" xfId="8" applyFont="1" applyFill="1" applyBorder="1" applyAlignment="1">
      <alignment horizontal="left" wrapText="1" indent="3"/>
    </xf>
    <xf numFmtId="0" fontId="38" fillId="0" borderId="90" xfId="3" applyFont="1" applyBorder="1"/>
    <xf numFmtId="0" fontId="38" fillId="0" borderId="91" xfId="3" applyFont="1" applyBorder="1"/>
    <xf numFmtId="0" fontId="80" fillId="0" borderId="93" xfId="7" applyFont="1" applyBorder="1" applyAlignment="1">
      <alignment horizontal="center"/>
    </xf>
    <xf numFmtId="0" fontId="38" fillId="0" borderId="91" xfId="8" applyBorder="1" applyAlignment="1">
      <alignment wrapText="1"/>
    </xf>
    <xf numFmtId="0" fontId="38" fillId="0" borderId="29" xfId="7" applyBorder="1" applyAlignment="1">
      <alignment horizontal="left" vertical="top"/>
    </xf>
    <xf numFmtId="0" fontId="38" fillId="0" borderId="0" xfId="7" applyAlignment="1">
      <alignment horizontal="left" vertical="top"/>
    </xf>
    <xf numFmtId="14" fontId="38" fillId="0" borderId="91" xfId="7" applyNumberFormat="1" applyBorder="1" applyAlignment="1">
      <alignment horizontal="left" vertical="top" wrapText="1"/>
    </xf>
    <xf numFmtId="0" fontId="81" fillId="0" borderId="91" xfId="7" applyFont="1" applyBorder="1" applyAlignment="1">
      <alignment horizontal="left" vertical="top"/>
    </xf>
    <xf numFmtId="0" fontId="38" fillId="0" borderId="91" xfId="7" applyBorder="1" applyAlignment="1">
      <alignment horizontal="left" vertical="top" wrapText="1"/>
    </xf>
    <xf numFmtId="0" fontId="80" fillId="0" borderId="91" xfId="7" applyFont="1" applyBorder="1" applyAlignment="1">
      <alignment horizontal="left" vertical="top"/>
    </xf>
    <xf numFmtId="0" fontId="38" fillId="0" borderId="93" xfId="7" applyBorder="1" applyAlignment="1">
      <alignment horizontal="left" vertical="top"/>
    </xf>
    <xf numFmtId="0" fontId="44" fillId="0" borderId="0" xfId="3" applyAlignment="1">
      <alignment horizontal="left" vertical="top"/>
    </xf>
    <xf numFmtId="0" fontId="38" fillId="0" borderId="29" xfId="7" applyBorder="1"/>
    <xf numFmtId="0" fontId="38" fillId="0" borderId="0" xfId="7"/>
    <xf numFmtId="0" fontId="38" fillId="0" borderId="91" xfId="7" applyBorder="1" applyAlignment="1">
      <alignment horizontal="left"/>
    </xf>
    <xf numFmtId="0" fontId="80" fillId="0" borderId="90" xfId="7" applyFont="1" applyBorder="1" applyAlignment="1">
      <alignment horizontal="center" wrapText="1"/>
    </xf>
    <xf numFmtId="0" fontId="80" fillId="0" borderId="91" xfId="7" applyFont="1" applyBorder="1" applyAlignment="1">
      <alignment horizontal="center" wrapText="1"/>
    </xf>
    <xf numFmtId="0" fontId="39" fillId="0" borderId="96" xfId="8" applyFont="1" applyBorder="1" applyAlignment="1">
      <alignment horizontal="left" wrapText="1" indent="3"/>
    </xf>
    <xf numFmtId="0" fontId="38" fillId="0" borderId="91" xfId="3" applyFont="1" applyBorder="1" applyAlignment="1">
      <alignment horizontal="center"/>
    </xf>
    <xf numFmtId="0" fontId="38" fillId="0" borderId="93" xfId="3" applyFont="1" applyBorder="1"/>
    <xf numFmtId="0" fontId="38" fillId="0" borderId="91" xfId="3" applyFont="1" applyBorder="1" applyAlignment="1">
      <alignment horizontal="justify"/>
    </xf>
    <xf numFmtId="0" fontId="38" fillId="0" borderId="91" xfId="3" applyFont="1" applyBorder="1" applyAlignment="1">
      <alignment horizontal="center" vertical="top"/>
    </xf>
    <xf numFmtId="0" fontId="80" fillId="0" borderId="91" xfId="7" applyFont="1" applyBorder="1" applyAlignment="1">
      <alignment horizontal="center" vertical="top" wrapText="1"/>
    </xf>
    <xf numFmtId="0" fontId="39" fillId="0" borderId="95" xfId="3" applyFont="1" applyBorder="1" applyAlignment="1">
      <alignment horizontal="justify"/>
    </xf>
    <xf numFmtId="0" fontId="38" fillId="0" borderId="97" xfId="3" applyFont="1" applyBorder="1" applyAlignment="1">
      <alignment horizontal="justify"/>
    </xf>
    <xf numFmtId="0" fontId="39" fillId="0" borderId="98" xfId="8" applyFont="1" applyBorder="1" applyAlignment="1">
      <alignment horizontal="left" indent="3"/>
    </xf>
    <xf numFmtId="0" fontId="56" fillId="0" borderId="91" xfId="3" applyFont="1" applyBorder="1" applyAlignment="1">
      <alignment wrapText="1"/>
    </xf>
    <xf numFmtId="0" fontId="38" fillId="0" borderId="0" xfId="3" applyFont="1" applyAlignment="1">
      <alignment horizontal="left"/>
    </xf>
    <xf numFmtId="0" fontId="56" fillId="0" borderId="90" xfId="3" applyFont="1" applyBorder="1" applyAlignment="1">
      <alignment wrapText="1"/>
    </xf>
    <xf numFmtId="0" fontId="38" fillId="0" borderId="91" xfId="8" applyBorder="1" applyAlignment="1">
      <alignment vertical="top"/>
    </xf>
    <xf numFmtId="0" fontId="38" fillId="0" borderId="91" xfId="8" applyBorder="1"/>
    <xf numFmtId="0" fontId="38" fillId="0" borderId="75" xfId="3" applyFont="1" applyBorder="1"/>
    <xf numFmtId="0" fontId="38" fillId="0" borderId="75" xfId="3" applyFont="1" applyBorder="1" applyAlignment="1">
      <alignment horizontal="center"/>
    </xf>
    <xf numFmtId="0" fontId="38" fillId="0" borderId="65" xfId="3" applyFont="1" applyBorder="1" applyAlignment="1">
      <alignment horizontal="center"/>
    </xf>
    <xf numFmtId="0" fontId="38" fillId="0" borderId="71" xfId="3" applyFont="1" applyBorder="1"/>
    <xf numFmtId="0" fontId="38" fillId="0" borderId="31" xfId="7" applyBorder="1"/>
    <xf numFmtId="0" fontId="38" fillId="0" borderId="33" xfId="7" applyBorder="1"/>
    <xf numFmtId="0" fontId="39" fillId="0" borderId="99" xfId="8" applyFont="1" applyBorder="1" applyAlignment="1">
      <alignment horizontal="left" indent="3"/>
    </xf>
    <xf numFmtId="0" fontId="38" fillId="0" borderId="41" xfId="7" applyBorder="1" applyAlignment="1">
      <alignment horizontal="left"/>
    </xf>
    <xf numFmtId="0" fontId="80" fillId="0" borderId="85" xfId="7" applyFont="1" applyBorder="1" applyAlignment="1">
      <alignment horizontal="center" wrapText="1"/>
    </xf>
    <xf numFmtId="0" fontId="80" fillId="0" borderId="87" xfId="7" applyFont="1" applyBorder="1" applyAlignment="1">
      <alignment horizontal="center"/>
    </xf>
    <xf numFmtId="0" fontId="38" fillId="0" borderId="42" xfId="7" applyBorder="1"/>
    <xf numFmtId="0" fontId="56" fillId="0" borderId="0" xfId="3" applyFont="1" applyAlignment="1">
      <alignment wrapText="1"/>
    </xf>
    <xf numFmtId="0" fontId="38" fillId="0" borderId="0" xfId="3" applyFont="1" applyAlignment="1">
      <alignment horizontal="center"/>
    </xf>
    <xf numFmtId="0" fontId="44" fillId="0" borderId="0" xfId="3" applyAlignment="1">
      <alignment horizontal="left"/>
    </xf>
    <xf numFmtId="0" fontId="44" fillId="0" borderId="0" xfId="3" applyAlignment="1">
      <alignment horizontal="center"/>
    </xf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0" borderId="14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51" fillId="0" borderId="0" xfId="9"/>
    <xf numFmtId="0" fontId="56" fillId="0" borderId="0" xfId="9" applyFont="1" applyAlignment="1">
      <alignment horizontal="centerContinuous"/>
    </xf>
    <xf numFmtId="0" fontId="51" fillId="0" borderId="0" xfId="9" applyAlignment="1">
      <alignment horizontal="centerContinuous" wrapText="1"/>
    </xf>
    <xf numFmtId="0" fontId="51" fillId="0" borderId="0" xfId="9" applyAlignment="1">
      <alignment horizontal="right"/>
    </xf>
    <xf numFmtId="0" fontId="51" fillId="0" borderId="0" xfId="9" applyAlignment="1">
      <alignment horizontal="centerContinuous"/>
    </xf>
    <xf numFmtId="0" fontId="51" fillId="0" borderId="0" xfId="9" applyAlignment="1">
      <alignment horizontal="center"/>
    </xf>
    <xf numFmtId="0" fontId="51" fillId="6" borderId="54" xfId="9" applyFill="1" applyBorder="1"/>
    <xf numFmtId="0" fontId="57" fillId="6" borderId="54" xfId="9" applyFont="1" applyFill="1" applyBorder="1" applyAlignment="1">
      <alignment wrapText="1"/>
    </xf>
    <xf numFmtId="0" fontId="51" fillId="6" borderId="54" xfId="9" applyFill="1" applyBorder="1" applyAlignment="1">
      <alignment horizontal="right"/>
    </xf>
    <xf numFmtId="0" fontId="51" fillId="6" borderId="54" xfId="9" applyFill="1" applyBorder="1" applyAlignment="1">
      <alignment horizontal="center"/>
    </xf>
    <xf numFmtId="0" fontId="58" fillId="0" borderId="0" xfId="9" applyFont="1"/>
    <xf numFmtId="0" fontId="58" fillId="0" borderId="0" xfId="9" applyFont="1" applyAlignment="1">
      <alignment wrapText="1"/>
    </xf>
    <xf numFmtId="0" fontId="51" fillId="0" borderId="0" xfId="9" applyAlignment="1">
      <alignment wrapText="1"/>
    </xf>
    <xf numFmtId="169" fontId="51" fillId="0" borderId="0" xfId="9" applyNumberFormat="1" applyAlignment="1">
      <alignment horizontal="center"/>
    </xf>
    <xf numFmtId="0" fontId="51" fillId="0" borderId="33" xfId="9" applyBorder="1"/>
    <xf numFmtId="0" fontId="59" fillId="0" borderId="55" xfId="9" applyFont="1" applyBorder="1" applyAlignment="1">
      <alignment wrapText="1"/>
    </xf>
    <xf numFmtId="0" fontId="51" fillId="0" borderId="55" xfId="9" applyBorder="1" applyAlignment="1">
      <alignment horizontal="right"/>
    </xf>
    <xf numFmtId="0" fontId="51" fillId="0" borderId="55" xfId="9" applyBorder="1"/>
    <xf numFmtId="0" fontId="51" fillId="0" borderId="55" xfId="9" applyBorder="1" applyAlignment="1">
      <alignment horizontal="center"/>
    </xf>
    <xf numFmtId="169" fontId="59" fillId="0" borderId="55" xfId="9" applyNumberFormat="1" applyFont="1" applyBorder="1" applyAlignment="1">
      <alignment horizontal="center"/>
    </xf>
    <xf numFmtId="0" fontId="59" fillId="0" borderId="0" xfId="9" applyFont="1" applyAlignment="1">
      <alignment wrapText="1"/>
    </xf>
    <xf numFmtId="169" fontId="59" fillId="0" borderId="0" xfId="9" applyNumberFormat="1" applyFont="1" applyAlignment="1">
      <alignment horizontal="center"/>
    </xf>
    <xf numFmtId="0" fontId="59" fillId="0" borderId="33" xfId="9" applyFont="1" applyBorder="1" applyAlignment="1">
      <alignment wrapText="1"/>
    </xf>
    <xf numFmtId="0" fontId="51" fillId="0" borderId="33" xfId="9" applyBorder="1" applyAlignment="1">
      <alignment horizontal="right"/>
    </xf>
    <xf numFmtId="0" fontId="51" fillId="0" borderId="33" xfId="9" applyBorder="1" applyAlignment="1">
      <alignment horizontal="center"/>
    </xf>
    <xf numFmtId="169" fontId="59" fillId="0" borderId="33" xfId="9" applyNumberFormat="1" applyFont="1" applyBorder="1" applyAlignment="1">
      <alignment horizontal="center"/>
    </xf>
    <xf numFmtId="0" fontId="59" fillId="0" borderId="54" xfId="9" applyFont="1" applyBorder="1" applyAlignment="1">
      <alignment wrapText="1"/>
    </xf>
    <xf numFmtId="0" fontId="51" fillId="0" borderId="54" xfId="9" applyBorder="1" applyAlignment="1">
      <alignment horizontal="right"/>
    </xf>
    <xf numFmtId="0" fontId="51" fillId="0" borderId="54" xfId="9" applyBorder="1"/>
    <xf numFmtId="0" fontId="51" fillId="0" borderId="54" xfId="9" applyBorder="1" applyAlignment="1">
      <alignment horizontal="center"/>
    </xf>
    <xf numFmtId="0" fontId="59" fillId="0" borderId="56" xfId="9" applyFont="1" applyBorder="1" applyAlignment="1">
      <alignment wrapText="1"/>
    </xf>
    <xf numFmtId="0" fontId="51" fillId="0" borderId="56" xfId="9" applyBorder="1" applyAlignment="1">
      <alignment horizontal="right"/>
    </xf>
    <xf numFmtId="0" fontId="51" fillId="0" borderId="56" xfId="9" applyBorder="1"/>
    <xf numFmtId="0" fontId="51" fillId="0" borderId="56" xfId="9" applyBorder="1" applyAlignment="1">
      <alignment horizontal="center"/>
    </xf>
    <xf numFmtId="169" fontId="59" fillId="0" borderId="56" xfId="9" applyNumberFormat="1" applyFont="1" applyBorder="1" applyAlignment="1">
      <alignment horizontal="center"/>
    </xf>
    <xf numFmtId="0" fontId="51" fillId="0" borderId="57" xfId="9" applyBorder="1"/>
    <xf numFmtId="0" fontId="60" fillId="0" borderId="57" xfId="9" applyFont="1" applyBorder="1" applyAlignment="1">
      <alignment wrapText="1"/>
    </xf>
    <xf numFmtId="0" fontId="51" fillId="0" borderId="57" xfId="9" applyBorder="1" applyAlignment="1">
      <alignment horizontal="right"/>
    </xf>
    <xf numFmtId="0" fontId="51" fillId="0" borderId="57" xfId="9" applyBorder="1" applyAlignment="1">
      <alignment horizontal="center"/>
    </xf>
    <xf numFmtId="0" fontId="51" fillId="7" borderId="57" xfId="9" applyFill="1" applyBorder="1"/>
    <xf numFmtId="0" fontId="39" fillId="7" borderId="57" xfId="9" applyFont="1" applyFill="1" applyBorder="1" applyAlignment="1">
      <alignment wrapText="1"/>
    </xf>
    <xf numFmtId="0" fontId="51" fillId="7" borderId="57" xfId="9" applyFill="1" applyBorder="1" applyAlignment="1">
      <alignment horizontal="right"/>
    </xf>
    <xf numFmtId="0" fontId="58" fillId="7" borderId="57" xfId="9" applyFont="1" applyFill="1" applyBorder="1"/>
    <xf numFmtId="0" fontId="58" fillId="7" borderId="57" xfId="9" applyFont="1" applyFill="1" applyBorder="1" applyAlignment="1">
      <alignment wrapText="1"/>
    </xf>
    <xf numFmtId="0" fontId="58" fillId="7" borderId="57" xfId="9" applyFont="1" applyFill="1" applyBorder="1" applyAlignment="1">
      <alignment horizontal="right"/>
    </xf>
    <xf numFmtId="0" fontId="58" fillId="7" borderId="57" xfId="9" applyFont="1" applyFill="1" applyBorder="1" applyAlignment="1">
      <alignment horizontal="center"/>
    </xf>
    <xf numFmtId="0" fontId="61" fillId="0" borderId="0" xfId="9" applyFont="1"/>
    <xf numFmtId="0" fontId="61" fillId="0" borderId="57" xfId="9" applyFont="1" applyBorder="1"/>
    <xf numFmtId="0" fontId="61" fillId="0" borderId="57" xfId="9" applyFont="1" applyBorder="1" applyAlignment="1">
      <alignment wrapText="1"/>
    </xf>
    <xf numFmtId="0" fontId="61" fillId="0" borderId="57" xfId="9" applyFont="1" applyBorder="1" applyAlignment="1">
      <alignment horizontal="right"/>
    </xf>
    <xf numFmtId="0" fontId="61" fillId="0" borderId="57" xfId="9" applyFont="1" applyBorder="1" applyAlignment="1">
      <alignment horizontal="center"/>
    </xf>
    <xf numFmtId="0" fontId="58" fillId="8" borderId="57" xfId="9" applyFont="1" applyFill="1" applyBorder="1"/>
    <xf numFmtId="0" fontId="40" fillId="8" borderId="57" xfId="9" applyFont="1" applyFill="1" applyBorder="1" applyAlignment="1">
      <alignment wrapText="1"/>
    </xf>
    <xf numFmtId="0" fontId="58" fillId="8" borderId="57" xfId="9" applyFont="1" applyFill="1" applyBorder="1" applyAlignment="1">
      <alignment horizontal="right"/>
    </xf>
    <xf numFmtId="2" fontId="83" fillId="8" borderId="57" xfId="9" applyNumberFormat="1" applyFont="1" applyFill="1" applyBorder="1" applyAlignment="1">
      <alignment horizontal="center" vertical="center" wrapText="1"/>
    </xf>
    <xf numFmtId="49" fontId="62" fillId="0" borderId="57" xfId="9" applyNumberFormat="1" applyFont="1" applyBorder="1" applyAlignment="1">
      <alignment horizontal="center" vertical="center"/>
    </xf>
    <xf numFmtId="0" fontId="62" fillId="0" borderId="57" xfId="9" applyFont="1" applyBorder="1" applyAlignment="1">
      <alignment vertical="center" wrapText="1"/>
    </xf>
    <xf numFmtId="0" fontId="62" fillId="0" borderId="57" xfId="9" applyFont="1" applyBorder="1" applyAlignment="1">
      <alignment horizontal="right" vertical="center"/>
    </xf>
    <xf numFmtId="2" fontId="62" fillId="0" borderId="57" xfId="9" applyNumberFormat="1" applyFont="1" applyBorder="1" applyAlignment="1">
      <alignment horizontal="center" vertical="center" wrapText="1"/>
    </xf>
    <xf numFmtId="4" fontId="62" fillId="0" borderId="57" xfId="9" applyNumberFormat="1" applyFont="1" applyBorder="1" applyAlignment="1">
      <alignment horizontal="center" vertical="center" wrapText="1"/>
    </xf>
    <xf numFmtId="4" fontId="62" fillId="0" borderId="57" xfId="9" applyNumberFormat="1" applyFont="1" applyBorder="1" applyAlignment="1">
      <alignment horizontal="center" vertical="center"/>
    </xf>
    <xf numFmtId="2" fontId="62" fillId="0" borderId="0" xfId="9" applyNumberFormat="1" applyFont="1"/>
    <xf numFmtId="0" fontId="62" fillId="0" borderId="60" xfId="9" applyFont="1" applyBorder="1" applyAlignment="1">
      <alignment vertical="center" wrapText="1"/>
    </xf>
    <xf numFmtId="0" fontId="62" fillId="0" borderId="60" xfId="9" applyFont="1" applyBorder="1" applyAlignment="1">
      <alignment horizontal="right" vertical="center"/>
    </xf>
    <xf numFmtId="0" fontId="62" fillId="0" borderId="60" xfId="9" applyFont="1" applyBorder="1" applyAlignment="1">
      <alignment horizontal="center" vertical="center"/>
    </xf>
    <xf numFmtId="4" fontId="62" fillId="0" borderId="60" xfId="9" applyNumberFormat="1" applyFont="1" applyBorder="1" applyAlignment="1">
      <alignment horizontal="center" vertical="center"/>
    </xf>
    <xf numFmtId="0" fontId="62" fillId="0" borderId="57" xfId="9" applyFont="1" applyBorder="1" applyAlignment="1">
      <alignment horizontal="center" vertical="center"/>
    </xf>
    <xf numFmtId="0" fontId="40" fillId="0" borderId="57" xfId="9" applyFont="1" applyBorder="1" applyAlignment="1">
      <alignment vertical="center" wrapText="1"/>
    </xf>
    <xf numFmtId="0" fontId="62" fillId="0" borderId="57" xfId="9" applyFont="1" applyBorder="1" applyAlignment="1">
      <alignment vertical="center"/>
    </xf>
    <xf numFmtId="4" fontId="40" fillId="0" borderId="57" xfId="9" applyNumberFormat="1" applyFont="1" applyBorder="1" applyAlignment="1">
      <alignment horizontal="center" vertical="center"/>
    </xf>
    <xf numFmtId="0" fontId="62" fillId="9" borderId="60" xfId="9" applyFont="1" applyFill="1" applyBorder="1" applyAlignment="1">
      <alignment horizontal="center" vertical="center"/>
    </xf>
    <xf numFmtId="0" fontId="40" fillId="9" borderId="60" xfId="9" applyFont="1" applyFill="1" applyBorder="1" applyAlignment="1">
      <alignment vertical="center" wrapText="1"/>
    </xf>
    <xf numFmtId="0" fontId="62" fillId="9" borderId="60" xfId="9" applyFont="1" applyFill="1" applyBorder="1" applyAlignment="1">
      <alignment horizontal="right" vertical="center"/>
    </xf>
    <xf numFmtId="2" fontId="62" fillId="9" borderId="60" xfId="9" applyNumberFormat="1" applyFont="1" applyFill="1" applyBorder="1" applyAlignment="1">
      <alignment horizontal="center" vertical="center" wrapText="1"/>
    </xf>
    <xf numFmtId="4" fontId="62" fillId="9" borderId="60" xfId="9" applyNumberFormat="1" applyFont="1" applyFill="1" applyBorder="1" applyAlignment="1">
      <alignment horizontal="center" vertical="center" wrapText="1"/>
    </xf>
    <xf numFmtId="49" fontId="62" fillId="0" borderId="60" xfId="9" applyNumberFormat="1" applyFont="1" applyBorder="1" applyAlignment="1">
      <alignment horizontal="center" vertical="center"/>
    </xf>
    <xf numFmtId="0" fontId="66" fillId="0" borderId="57" xfId="9" applyFont="1" applyBorder="1" applyAlignment="1">
      <alignment horizontal="center" vertical="center"/>
    </xf>
    <xf numFmtId="0" fontId="67" fillId="0" borderId="0" xfId="9" applyFont="1" applyAlignment="1">
      <alignment wrapText="1"/>
    </xf>
    <xf numFmtId="4" fontId="62" fillId="0" borderId="57" xfId="9" quotePrefix="1" applyNumberFormat="1" applyFont="1" applyBorder="1" applyAlignment="1">
      <alignment horizontal="center" vertical="center"/>
    </xf>
    <xf numFmtId="4" fontId="62" fillId="0" borderId="61" xfId="9" applyNumberFormat="1" applyFont="1" applyBorder="1" applyAlignment="1">
      <alignment horizontal="center" vertical="center"/>
    </xf>
    <xf numFmtId="4" fontId="62" fillId="0" borderId="66" xfId="9" applyNumberFormat="1" applyFont="1" applyBorder="1" applyAlignment="1">
      <alignment horizontal="center" vertical="center"/>
    </xf>
    <xf numFmtId="4" fontId="62" fillId="0" borderId="67" xfId="9" applyNumberFormat="1" applyFont="1" applyBorder="1" applyAlignment="1">
      <alignment horizontal="center" vertical="center"/>
    </xf>
    <xf numFmtId="49" fontId="62" fillId="8" borderId="57" xfId="9" applyNumberFormat="1" applyFont="1" applyFill="1" applyBorder="1" applyAlignment="1">
      <alignment horizontal="center" vertical="center"/>
    </xf>
    <xf numFmtId="0" fontId="40" fillId="8" borderId="57" xfId="9" applyFont="1" applyFill="1" applyBorder="1" applyAlignment="1">
      <alignment vertical="center" wrapText="1"/>
    </xf>
    <xf numFmtId="0" fontId="62" fillId="8" borderId="57" xfId="9" applyFont="1" applyFill="1" applyBorder="1" applyAlignment="1">
      <alignment horizontal="right" vertical="center"/>
    </xf>
    <xf numFmtId="0" fontId="62" fillId="8" borderId="57" xfId="9" applyFont="1" applyFill="1" applyBorder="1" applyAlignment="1">
      <alignment vertical="center"/>
    </xf>
    <xf numFmtId="0" fontId="62" fillId="8" borderId="57" xfId="9" applyFont="1" applyFill="1" applyBorder="1" applyAlignment="1">
      <alignment horizontal="center" vertical="center"/>
    </xf>
    <xf numFmtId="49" fontId="66" fillId="0" borderId="57" xfId="9" applyNumberFormat="1" applyFont="1" applyBorder="1" applyAlignment="1">
      <alignment horizontal="center" vertical="center"/>
    </xf>
    <xf numFmtId="0" fontId="66" fillId="0" borderId="57" xfId="9" applyFont="1" applyBorder="1" applyAlignment="1">
      <alignment vertical="center" wrapText="1"/>
    </xf>
    <xf numFmtId="0" fontId="66" fillId="0" borderId="57" xfId="9" applyFont="1" applyBorder="1" applyAlignment="1">
      <alignment horizontal="right" vertical="center"/>
    </xf>
    <xf numFmtId="0" fontId="58" fillId="0" borderId="0" xfId="9" applyFont="1" applyAlignment="1">
      <alignment horizontal="center"/>
    </xf>
    <xf numFmtId="0" fontId="58" fillId="7" borderId="0" xfId="9" applyFont="1" applyFill="1" applyAlignment="1">
      <alignment horizontal="center"/>
    </xf>
    <xf numFmtId="0" fontId="67" fillId="0" borderId="57" xfId="9" applyFont="1" applyBorder="1" applyAlignment="1">
      <alignment horizontal="center"/>
    </xf>
    <xf numFmtId="0" fontId="72" fillId="0" borderId="57" xfId="9" applyFont="1" applyBorder="1" applyAlignment="1">
      <alignment wrapText="1"/>
    </xf>
    <xf numFmtId="1" fontId="67" fillId="0" borderId="57" xfId="9" applyNumberFormat="1" applyFont="1" applyBorder="1" applyAlignment="1">
      <alignment horizontal="right"/>
    </xf>
    <xf numFmtId="49" fontId="62" fillId="0" borderId="57" xfId="9" applyNumberFormat="1" applyFont="1" applyBorder="1" applyAlignment="1">
      <alignment horizontal="center" vertical="center" wrapText="1"/>
    </xf>
    <xf numFmtId="0" fontId="73" fillId="0" borderId="57" xfId="9" applyFont="1" applyBorder="1" applyAlignment="1">
      <alignment vertical="center" wrapText="1"/>
    </xf>
    <xf numFmtId="0" fontId="58" fillId="0" borderId="0" xfId="9" applyFont="1" applyAlignment="1">
      <alignment horizontal="right"/>
    </xf>
    <xf numFmtId="0" fontId="0" fillId="0" borderId="0" xfId="0" applyAlignment="1">
      <alignment vertical="center"/>
    </xf>
    <xf numFmtId="2" fontId="38" fillId="0" borderId="0" xfId="9" applyNumberFormat="1" applyFont="1" applyAlignment="1">
      <alignment horizontal="left"/>
    </xf>
    <xf numFmtId="0" fontId="38" fillId="0" borderId="0" xfId="9" applyFont="1" applyAlignment="1">
      <alignment horizontal="left"/>
    </xf>
    <xf numFmtId="0" fontId="51" fillId="0" borderId="0" xfId="9" applyAlignment="1">
      <alignment horizontal="left"/>
    </xf>
    <xf numFmtId="0" fontId="0" fillId="0" borderId="0" xfId="0"/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2" fillId="0" borderId="26" xfId="3" applyFont="1" applyBorder="1" applyAlignment="1">
      <alignment horizontal="center" vertical="center"/>
    </xf>
    <xf numFmtId="0" fontId="42" fillId="0" borderId="27" xfId="3" applyFont="1" applyBorder="1" applyAlignment="1">
      <alignment horizontal="center" vertical="center"/>
    </xf>
    <xf numFmtId="0" fontId="42" fillId="0" borderId="28" xfId="3" applyFont="1" applyBorder="1" applyAlignment="1">
      <alignment horizontal="center" vertical="center"/>
    </xf>
    <xf numFmtId="168" fontId="47" fillId="5" borderId="0" xfId="3" applyNumberFormat="1" applyFont="1" applyFill="1" applyAlignment="1">
      <alignment horizontal="center" vertical="center"/>
    </xf>
    <xf numFmtId="168" fontId="47" fillId="5" borderId="30" xfId="3" applyNumberFormat="1" applyFont="1" applyFill="1" applyBorder="1" applyAlignment="1">
      <alignment horizontal="center" vertical="center"/>
    </xf>
    <xf numFmtId="168" fontId="47" fillId="5" borderId="33" xfId="3" applyNumberFormat="1" applyFont="1" applyFill="1" applyBorder="1" applyAlignment="1">
      <alignment horizontal="center" vertical="center"/>
    </xf>
    <xf numFmtId="168" fontId="47" fillId="5" borderId="32" xfId="3" applyNumberFormat="1" applyFont="1" applyFill="1" applyBorder="1" applyAlignment="1">
      <alignment horizontal="center" vertical="center"/>
    </xf>
    <xf numFmtId="0" fontId="54" fillId="5" borderId="54" xfId="5" applyFont="1" applyFill="1" applyBorder="1" applyAlignment="1">
      <alignment horizontal="center"/>
    </xf>
    <xf numFmtId="0" fontId="55" fillId="5" borderId="54" xfId="5" applyFont="1" applyFill="1" applyBorder="1" applyAlignment="1">
      <alignment horizontal="center"/>
    </xf>
    <xf numFmtId="0" fontId="56" fillId="7" borderId="58" xfId="5" applyFont="1" applyFill="1" applyBorder="1" applyAlignment="1">
      <alignment horizontal="center"/>
    </xf>
    <xf numFmtId="0" fontId="56" fillId="0" borderId="59" xfId="5" applyFont="1" applyBorder="1" applyAlignment="1">
      <alignment horizontal="center"/>
    </xf>
    <xf numFmtId="0" fontId="76" fillId="0" borderId="34" xfId="5" applyFont="1" applyBorder="1" applyAlignment="1">
      <alignment horizontal="left"/>
    </xf>
    <xf numFmtId="0" fontId="76" fillId="0" borderId="35" xfId="5" applyFont="1" applyBorder="1" applyAlignment="1">
      <alignment horizontal="left"/>
    </xf>
    <xf numFmtId="0" fontId="76" fillId="0" borderId="36" xfId="5" applyFont="1" applyBorder="1" applyAlignment="1">
      <alignment horizontal="left"/>
    </xf>
    <xf numFmtId="0" fontId="76" fillId="0" borderId="34" xfId="5" applyFont="1" applyBorder="1" applyAlignment="1">
      <alignment horizontal="left" wrapText="1"/>
    </xf>
    <xf numFmtId="0" fontId="76" fillId="0" borderId="35" xfId="5" applyFont="1" applyBorder="1" applyAlignment="1">
      <alignment horizontal="left" wrapText="1"/>
    </xf>
    <xf numFmtId="0" fontId="14" fillId="11" borderId="0" xfId="0" applyFont="1" applyFill="1" applyAlignment="1">
      <alignment horizontal="center" vertical="center"/>
    </xf>
    <xf numFmtId="0" fontId="54" fillId="5" borderId="54" xfId="9" applyFont="1" applyFill="1" applyBorder="1" applyAlignment="1">
      <alignment horizontal="center"/>
    </xf>
    <xf numFmtId="0" fontId="55" fillId="5" borderId="54" xfId="9" applyFont="1" applyFill="1" applyBorder="1" applyAlignment="1">
      <alignment horizontal="center"/>
    </xf>
    <xf numFmtId="0" fontId="51" fillId="7" borderId="58" xfId="9" applyFill="1" applyBorder="1" applyAlignment="1">
      <alignment horizontal="center"/>
    </xf>
    <xf numFmtId="0" fontId="51" fillId="0" borderId="59" xfId="9" applyBorder="1" applyAlignment="1">
      <alignment horizontal="center"/>
    </xf>
  </cellXfs>
  <cellStyles count="10">
    <cellStyle name="Hypertextový odkaz" xfId="1" builtinId="8"/>
    <cellStyle name="Normální" xfId="0" builtinId="0" customBuiltin="1"/>
    <cellStyle name="Normální 2" xfId="2" xr:uid="{4EC8CF4E-C66A-4FF7-BCCE-E387F9317AF3}"/>
    <cellStyle name="Normální 2 2" xfId="9" xr:uid="{A411FDDB-6051-4264-931B-4E66B5F5B842}"/>
    <cellStyle name="Normální 3" xfId="3" xr:uid="{4FCD36DD-71A0-4443-AC97-EA01E45A60A0}"/>
    <cellStyle name="Normální 4" xfId="5" xr:uid="{CE704C4C-557C-4D93-AA44-DAE6A961BDAA}"/>
    <cellStyle name="normální_373UV02" xfId="8" xr:uid="{2C942C1E-1864-4F1D-8CFA-5442B160A64D}"/>
    <cellStyle name="Normální_List1" xfId="6" xr:uid="{C8FB691D-8324-4C1F-B295-B782D88994B3}"/>
    <cellStyle name="normální_Sešit1" xfId="7" xr:uid="{81B9AB88-94BF-4243-A09E-E18C80DA5636}"/>
    <cellStyle name="Procenta 2" xfId="4" xr:uid="{2BF6FE28-724C-4FB3-A21C-31DD65F8727F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107156</xdr:colOff>
      <xdr:row>0</xdr:row>
      <xdr:rowOff>95250</xdr:rowOff>
    </xdr:from>
    <xdr:to>
      <xdr:col>4</xdr:col>
      <xdr:colOff>591503</xdr:colOff>
      <xdr:row>2</xdr:row>
      <xdr:rowOff>163830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63EAD0A0-10DA-4D4E-9EBC-BF5EEF589340}"/>
            </a:ext>
          </a:extLst>
        </xdr:cNvPr>
        <xdr:cNvSpPr txBox="1">
          <a:spLocks noChangeArrowheads="1"/>
        </xdr:cNvSpPr>
      </xdr:nvSpPr>
      <xdr:spPr bwMode="auto">
        <a:xfrm>
          <a:off x="1676876" y="95250"/>
          <a:ext cx="5719287" cy="6400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cs-CZ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Půdní vestavba ZŠ a ZUŠ T.G.M. Poděbrady</a:t>
          </a:r>
        </a:p>
        <a:p>
          <a:pPr algn="ctr" rtl="0">
            <a:defRPr sz="1000"/>
          </a:pPr>
          <a:r>
            <a:rPr lang="cs-CZ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Školní 556, Podebrady - ZMĚNA 01/2024</a:t>
          </a:r>
        </a:p>
        <a:p>
          <a:pPr algn="ctr" rtl="0">
            <a:defRPr sz="1000"/>
          </a:pPr>
          <a:r>
            <a:rPr lang="cs-CZ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ROZPOČET-  V Y T Á P Ě N Í</a:t>
          </a:r>
        </a:p>
        <a:p>
          <a:pPr algn="ctr" rtl="0">
            <a:defRPr sz="1000"/>
          </a:pPr>
          <a:r>
            <a:rPr lang="cs-CZ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2</xdr:col>
      <xdr:colOff>670560</xdr:colOff>
      <xdr:row>0</xdr:row>
      <xdr:rowOff>30480</xdr:rowOff>
    </xdr:from>
    <xdr:to>
      <xdr:col>2</xdr:col>
      <xdr:colOff>670560</xdr:colOff>
      <xdr:row>3</xdr:row>
      <xdr:rowOff>7620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8371EA18-3101-4A98-B342-380DEB6093D0}"/>
            </a:ext>
          </a:extLst>
        </xdr:cNvPr>
        <xdr:cNvSpPr>
          <a:spLocks noChangeShapeType="1"/>
        </xdr:cNvSpPr>
      </xdr:nvSpPr>
      <xdr:spPr bwMode="auto">
        <a:xfrm>
          <a:off x="1569720" y="30480"/>
          <a:ext cx="0" cy="73914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D3EAB416-14C2-4002-9B20-64E3C443167F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cuments\Sylva\Rozpo&#269;ty\24-8%20-%20Pod&#283;brady%20ZU&#352;%20p&#345;em&#237;st&#283;n&#237;%20VZ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 stavby"/>
      <sheetName val="24-8 - Poděbrady ZUŠ přem..."/>
      <sheetName val="ELINST"/>
    </sheetNames>
    <sheetDataSet>
      <sheetData sheetId="0">
        <row r="8">
          <cell r="AN8" t="str">
            <v>2. 8. 2024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76" workbookViewId="0">
      <selection activeCell="AM87" sqref="AM87:AN87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 x14ac:dyDescent="0.2">
      <c r="AR2" s="710"/>
      <c r="AS2" s="710"/>
      <c r="AT2" s="710"/>
      <c r="AU2" s="710"/>
      <c r="AV2" s="710"/>
      <c r="AW2" s="710"/>
      <c r="AX2" s="710"/>
      <c r="AY2" s="710"/>
      <c r="AZ2" s="710"/>
      <c r="BA2" s="710"/>
      <c r="BB2" s="710"/>
      <c r="BC2" s="710"/>
      <c r="BD2" s="710"/>
      <c r="BE2" s="710"/>
      <c r="BS2" s="16" t="s">
        <v>6</v>
      </c>
      <c r="BT2" s="16" t="s">
        <v>7</v>
      </c>
    </row>
    <row r="3" spans="1:74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 x14ac:dyDescent="0.2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 x14ac:dyDescent="0.2">
      <c r="B5" s="19"/>
      <c r="D5" s="23" t="s">
        <v>13</v>
      </c>
      <c r="K5" s="740" t="s">
        <v>14</v>
      </c>
      <c r="L5" s="710"/>
      <c r="M5" s="710"/>
      <c r="N5" s="710"/>
      <c r="O5" s="710"/>
      <c r="P5" s="710"/>
      <c r="Q5" s="710"/>
      <c r="R5" s="710"/>
      <c r="S5" s="710"/>
      <c r="T5" s="710"/>
      <c r="U5" s="710"/>
      <c r="V5" s="710"/>
      <c r="W5" s="710"/>
      <c r="X5" s="710"/>
      <c r="Y5" s="710"/>
      <c r="Z5" s="710"/>
      <c r="AA5" s="710"/>
      <c r="AB5" s="710"/>
      <c r="AC5" s="710"/>
      <c r="AD5" s="710"/>
      <c r="AE5" s="710"/>
      <c r="AF5" s="710"/>
      <c r="AG5" s="710"/>
      <c r="AH5" s="710"/>
      <c r="AI5" s="710"/>
      <c r="AJ5" s="710"/>
      <c r="AK5" s="710"/>
      <c r="AL5" s="710"/>
      <c r="AM5" s="710"/>
      <c r="AN5" s="710"/>
      <c r="AO5" s="710"/>
      <c r="AR5" s="19"/>
      <c r="BE5" s="737" t="s">
        <v>15</v>
      </c>
      <c r="BS5" s="16" t="s">
        <v>6</v>
      </c>
    </row>
    <row r="6" spans="1:74" ht="36.950000000000003" customHeight="1" x14ac:dyDescent="0.2">
      <c r="B6" s="19"/>
      <c r="D6" s="25" t="s">
        <v>16</v>
      </c>
      <c r="K6" s="741" t="s">
        <v>17</v>
      </c>
      <c r="L6" s="710"/>
      <c r="M6" s="710"/>
      <c r="N6" s="710"/>
      <c r="O6" s="710"/>
      <c r="P6" s="710"/>
      <c r="Q6" s="710"/>
      <c r="R6" s="710"/>
      <c r="S6" s="710"/>
      <c r="T6" s="710"/>
      <c r="U6" s="710"/>
      <c r="V6" s="710"/>
      <c r="W6" s="710"/>
      <c r="X6" s="710"/>
      <c r="Y6" s="710"/>
      <c r="Z6" s="710"/>
      <c r="AA6" s="710"/>
      <c r="AB6" s="710"/>
      <c r="AC6" s="710"/>
      <c r="AD6" s="710"/>
      <c r="AE6" s="710"/>
      <c r="AF6" s="710"/>
      <c r="AG6" s="710"/>
      <c r="AH6" s="710"/>
      <c r="AI6" s="710"/>
      <c r="AJ6" s="710"/>
      <c r="AK6" s="710"/>
      <c r="AL6" s="710"/>
      <c r="AM6" s="710"/>
      <c r="AN6" s="710"/>
      <c r="AO6" s="710"/>
      <c r="AR6" s="19"/>
      <c r="BE6" s="738"/>
      <c r="BS6" s="16" t="s">
        <v>6</v>
      </c>
    </row>
    <row r="7" spans="1:74" ht="12" customHeight="1" x14ac:dyDescent="0.2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738"/>
      <c r="BS7" s="16" t="s">
        <v>6</v>
      </c>
    </row>
    <row r="8" spans="1:74" ht="12" customHeight="1" x14ac:dyDescent="0.2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738"/>
      <c r="BS8" s="16" t="s">
        <v>6</v>
      </c>
    </row>
    <row r="9" spans="1:74" ht="14.45" customHeight="1" x14ac:dyDescent="0.2">
      <c r="B9" s="19"/>
      <c r="AR9" s="19"/>
      <c r="BE9" s="738"/>
      <c r="BS9" s="16" t="s">
        <v>6</v>
      </c>
    </row>
    <row r="10" spans="1:74" ht="12" customHeight="1" x14ac:dyDescent="0.2">
      <c r="B10" s="19"/>
      <c r="D10" s="26" t="s">
        <v>24</v>
      </c>
      <c r="AK10" s="26" t="s">
        <v>25</v>
      </c>
      <c r="AN10" s="24" t="s">
        <v>1</v>
      </c>
      <c r="AR10" s="19"/>
      <c r="BE10" s="738"/>
      <c r="BS10" s="16" t="s">
        <v>6</v>
      </c>
    </row>
    <row r="11" spans="1:74" ht="18.399999999999999" customHeight="1" x14ac:dyDescent="0.2">
      <c r="B11" s="19"/>
      <c r="E11" s="24" t="s">
        <v>21</v>
      </c>
      <c r="AK11" s="26" t="s">
        <v>26</v>
      </c>
      <c r="AN11" s="24" t="s">
        <v>1</v>
      </c>
      <c r="AR11" s="19"/>
      <c r="BE11" s="738"/>
      <c r="BS11" s="16" t="s">
        <v>6</v>
      </c>
    </row>
    <row r="12" spans="1:74" ht="6.95" customHeight="1" x14ac:dyDescent="0.2">
      <c r="B12" s="19"/>
      <c r="AR12" s="19"/>
      <c r="BE12" s="738"/>
      <c r="BS12" s="16" t="s">
        <v>6</v>
      </c>
    </row>
    <row r="13" spans="1:74" ht="12" customHeight="1" x14ac:dyDescent="0.2">
      <c r="B13" s="19"/>
      <c r="D13" s="26" t="s">
        <v>27</v>
      </c>
      <c r="AK13" s="26" t="s">
        <v>25</v>
      </c>
      <c r="AN13" s="28" t="s">
        <v>28</v>
      </c>
      <c r="AR13" s="19"/>
      <c r="BE13" s="738"/>
      <c r="BS13" s="16" t="s">
        <v>6</v>
      </c>
    </row>
    <row r="14" spans="1:74" ht="12.75" x14ac:dyDescent="0.2">
      <c r="B14" s="19"/>
      <c r="E14" s="742" t="s">
        <v>28</v>
      </c>
      <c r="F14" s="743"/>
      <c r="G14" s="743"/>
      <c r="H14" s="743"/>
      <c r="I14" s="743"/>
      <c r="J14" s="743"/>
      <c r="K14" s="743"/>
      <c r="L14" s="743"/>
      <c r="M14" s="743"/>
      <c r="N14" s="743"/>
      <c r="O14" s="743"/>
      <c r="P14" s="743"/>
      <c r="Q14" s="743"/>
      <c r="R14" s="743"/>
      <c r="S14" s="743"/>
      <c r="T14" s="743"/>
      <c r="U14" s="743"/>
      <c r="V14" s="743"/>
      <c r="W14" s="743"/>
      <c r="X14" s="743"/>
      <c r="Y14" s="743"/>
      <c r="Z14" s="743"/>
      <c r="AA14" s="743"/>
      <c r="AB14" s="743"/>
      <c r="AC14" s="743"/>
      <c r="AD14" s="743"/>
      <c r="AE14" s="743"/>
      <c r="AF14" s="743"/>
      <c r="AG14" s="743"/>
      <c r="AH14" s="743"/>
      <c r="AI14" s="743"/>
      <c r="AJ14" s="743"/>
      <c r="AK14" s="26" t="s">
        <v>26</v>
      </c>
      <c r="AN14" s="28" t="s">
        <v>28</v>
      </c>
      <c r="AR14" s="19"/>
      <c r="BE14" s="738"/>
      <c r="BS14" s="16" t="s">
        <v>6</v>
      </c>
    </row>
    <row r="15" spans="1:74" ht="6.95" customHeight="1" x14ac:dyDescent="0.2">
      <c r="B15" s="19"/>
      <c r="AR15" s="19"/>
      <c r="BE15" s="738"/>
      <c r="BS15" s="16" t="s">
        <v>4</v>
      </c>
    </row>
    <row r="16" spans="1:74" ht="12" customHeight="1" x14ac:dyDescent="0.2">
      <c r="B16" s="19"/>
      <c r="D16" s="26" t="s">
        <v>29</v>
      </c>
      <c r="AK16" s="26" t="s">
        <v>25</v>
      </c>
      <c r="AN16" s="24" t="s">
        <v>1</v>
      </c>
      <c r="AR16" s="19"/>
      <c r="BE16" s="738"/>
      <c r="BS16" s="16" t="s">
        <v>4</v>
      </c>
    </row>
    <row r="17" spans="2:71" ht="18.399999999999999" customHeight="1" x14ac:dyDescent="0.2">
      <c r="B17" s="19"/>
      <c r="E17" s="24" t="s">
        <v>21</v>
      </c>
      <c r="AK17" s="26" t="s">
        <v>26</v>
      </c>
      <c r="AN17" s="24" t="s">
        <v>1</v>
      </c>
      <c r="AR17" s="19"/>
      <c r="BE17" s="738"/>
      <c r="BS17" s="16" t="s">
        <v>30</v>
      </c>
    </row>
    <row r="18" spans="2:71" ht="6.95" customHeight="1" x14ac:dyDescent="0.2">
      <c r="B18" s="19"/>
      <c r="AR18" s="19"/>
      <c r="BE18" s="738"/>
      <c r="BS18" s="16" t="s">
        <v>6</v>
      </c>
    </row>
    <row r="19" spans="2:71" ht="12" customHeight="1" x14ac:dyDescent="0.2">
      <c r="B19" s="19"/>
      <c r="D19" s="26" t="s">
        <v>31</v>
      </c>
      <c r="AK19" s="26" t="s">
        <v>25</v>
      </c>
      <c r="AN19" s="24" t="s">
        <v>1</v>
      </c>
      <c r="AR19" s="19"/>
      <c r="BE19" s="738"/>
      <c r="BS19" s="16" t="s">
        <v>6</v>
      </c>
    </row>
    <row r="20" spans="2:71" ht="18.399999999999999" customHeight="1" x14ac:dyDescent="0.2">
      <c r="B20" s="19"/>
      <c r="E20" s="24" t="s">
        <v>21</v>
      </c>
      <c r="AK20" s="26" t="s">
        <v>26</v>
      </c>
      <c r="AN20" s="24" t="s">
        <v>1</v>
      </c>
      <c r="AR20" s="19"/>
      <c r="BE20" s="738"/>
      <c r="BS20" s="16" t="s">
        <v>30</v>
      </c>
    </row>
    <row r="21" spans="2:71" ht="6.95" customHeight="1" x14ac:dyDescent="0.2">
      <c r="B21" s="19"/>
      <c r="AR21" s="19"/>
      <c r="BE21" s="738"/>
    </row>
    <row r="22" spans="2:71" ht="12" customHeight="1" x14ac:dyDescent="0.2">
      <c r="B22" s="19"/>
      <c r="D22" s="26" t="s">
        <v>32</v>
      </c>
      <c r="AR22" s="19"/>
      <c r="BE22" s="738"/>
    </row>
    <row r="23" spans="2:71" ht="16.5" customHeight="1" x14ac:dyDescent="0.2">
      <c r="B23" s="19"/>
      <c r="E23" s="744" t="s">
        <v>1</v>
      </c>
      <c r="F23" s="744"/>
      <c r="G23" s="744"/>
      <c r="H23" s="744"/>
      <c r="I23" s="744"/>
      <c r="J23" s="744"/>
      <c r="K23" s="744"/>
      <c r="L23" s="744"/>
      <c r="M23" s="744"/>
      <c r="N23" s="744"/>
      <c r="O23" s="744"/>
      <c r="P23" s="744"/>
      <c r="Q23" s="744"/>
      <c r="R23" s="744"/>
      <c r="S23" s="744"/>
      <c r="T23" s="744"/>
      <c r="U23" s="744"/>
      <c r="V23" s="744"/>
      <c r="W23" s="744"/>
      <c r="X23" s="744"/>
      <c r="Y23" s="744"/>
      <c r="Z23" s="744"/>
      <c r="AA23" s="744"/>
      <c r="AB23" s="744"/>
      <c r="AC23" s="744"/>
      <c r="AD23" s="744"/>
      <c r="AE23" s="744"/>
      <c r="AF23" s="744"/>
      <c r="AG23" s="744"/>
      <c r="AH23" s="744"/>
      <c r="AI23" s="744"/>
      <c r="AJ23" s="744"/>
      <c r="AK23" s="744"/>
      <c r="AL23" s="744"/>
      <c r="AM23" s="744"/>
      <c r="AN23" s="744"/>
      <c r="AR23" s="19"/>
      <c r="BE23" s="738"/>
    </row>
    <row r="24" spans="2:71" ht="6.95" customHeight="1" x14ac:dyDescent="0.2">
      <c r="B24" s="19"/>
      <c r="AR24" s="19"/>
      <c r="BE24" s="738"/>
    </row>
    <row r="25" spans="2:71" ht="6.95" customHeight="1" x14ac:dyDescent="0.2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738"/>
    </row>
    <row r="26" spans="2:71" s="1" customFormat="1" ht="25.9" customHeight="1" x14ac:dyDescent="0.2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745">
        <f>ROUND(AG94,2)</f>
        <v>0</v>
      </c>
      <c r="AL26" s="746"/>
      <c r="AM26" s="746"/>
      <c r="AN26" s="746"/>
      <c r="AO26" s="746"/>
      <c r="AR26" s="31"/>
      <c r="BE26" s="738"/>
    </row>
    <row r="27" spans="2:71" s="1" customFormat="1" ht="6.95" customHeight="1" x14ac:dyDescent="0.2">
      <c r="B27" s="31"/>
      <c r="AR27" s="31"/>
      <c r="BE27" s="738"/>
    </row>
    <row r="28" spans="2:71" s="1" customFormat="1" ht="12.75" x14ac:dyDescent="0.2">
      <c r="B28" s="31"/>
      <c r="L28" s="747" t="s">
        <v>34</v>
      </c>
      <c r="M28" s="747"/>
      <c r="N28" s="747"/>
      <c r="O28" s="747"/>
      <c r="P28" s="747"/>
      <c r="W28" s="747" t="s">
        <v>35</v>
      </c>
      <c r="X28" s="747"/>
      <c r="Y28" s="747"/>
      <c r="Z28" s="747"/>
      <c r="AA28" s="747"/>
      <c r="AB28" s="747"/>
      <c r="AC28" s="747"/>
      <c r="AD28" s="747"/>
      <c r="AE28" s="747"/>
      <c r="AK28" s="747" t="s">
        <v>36</v>
      </c>
      <c r="AL28" s="747"/>
      <c r="AM28" s="747"/>
      <c r="AN28" s="747"/>
      <c r="AO28" s="747"/>
      <c r="AR28" s="31"/>
      <c r="BE28" s="738"/>
    </row>
    <row r="29" spans="2:71" s="2" customFormat="1" ht="14.45" customHeight="1" x14ac:dyDescent="0.2">
      <c r="B29" s="35"/>
      <c r="D29" s="26" t="s">
        <v>37</v>
      </c>
      <c r="F29" s="26" t="s">
        <v>38</v>
      </c>
      <c r="L29" s="727">
        <v>0.21</v>
      </c>
      <c r="M29" s="726"/>
      <c r="N29" s="726"/>
      <c r="O29" s="726"/>
      <c r="P29" s="726"/>
      <c r="W29" s="725">
        <f>ROUND(AZ94, 2)</f>
        <v>0</v>
      </c>
      <c r="X29" s="726"/>
      <c r="Y29" s="726"/>
      <c r="Z29" s="726"/>
      <c r="AA29" s="726"/>
      <c r="AB29" s="726"/>
      <c r="AC29" s="726"/>
      <c r="AD29" s="726"/>
      <c r="AE29" s="726"/>
      <c r="AK29" s="725">
        <f>ROUND(AV94, 2)</f>
        <v>0</v>
      </c>
      <c r="AL29" s="726"/>
      <c r="AM29" s="726"/>
      <c r="AN29" s="726"/>
      <c r="AO29" s="726"/>
      <c r="AR29" s="35"/>
      <c r="BE29" s="739"/>
    </row>
    <row r="30" spans="2:71" s="2" customFormat="1" ht="14.45" customHeight="1" x14ac:dyDescent="0.2">
      <c r="B30" s="35"/>
      <c r="F30" s="26" t="s">
        <v>39</v>
      </c>
      <c r="L30" s="727">
        <v>0.12</v>
      </c>
      <c r="M30" s="726"/>
      <c r="N30" s="726"/>
      <c r="O30" s="726"/>
      <c r="P30" s="726"/>
      <c r="W30" s="725">
        <f>ROUND(BA94, 2)</f>
        <v>0</v>
      </c>
      <c r="X30" s="726"/>
      <c r="Y30" s="726"/>
      <c r="Z30" s="726"/>
      <c r="AA30" s="726"/>
      <c r="AB30" s="726"/>
      <c r="AC30" s="726"/>
      <c r="AD30" s="726"/>
      <c r="AE30" s="726"/>
      <c r="AK30" s="725">
        <f>ROUND(AW94, 2)</f>
        <v>0</v>
      </c>
      <c r="AL30" s="726"/>
      <c r="AM30" s="726"/>
      <c r="AN30" s="726"/>
      <c r="AO30" s="726"/>
      <c r="AR30" s="35"/>
      <c r="BE30" s="739"/>
    </row>
    <row r="31" spans="2:71" s="2" customFormat="1" ht="14.45" hidden="1" customHeight="1" x14ac:dyDescent="0.2">
      <c r="B31" s="35"/>
      <c r="F31" s="26" t="s">
        <v>40</v>
      </c>
      <c r="L31" s="727">
        <v>0.21</v>
      </c>
      <c r="M31" s="726"/>
      <c r="N31" s="726"/>
      <c r="O31" s="726"/>
      <c r="P31" s="726"/>
      <c r="W31" s="725">
        <f>ROUND(BB94, 2)</f>
        <v>0</v>
      </c>
      <c r="X31" s="726"/>
      <c r="Y31" s="726"/>
      <c r="Z31" s="726"/>
      <c r="AA31" s="726"/>
      <c r="AB31" s="726"/>
      <c r="AC31" s="726"/>
      <c r="AD31" s="726"/>
      <c r="AE31" s="726"/>
      <c r="AK31" s="725">
        <v>0</v>
      </c>
      <c r="AL31" s="726"/>
      <c r="AM31" s="726"/>
      <c r="AN31" s="726"/>
      <c r="AO31" s="726"/>
      <c r="AR31" s="35"/>
      <c r="BE31" s="739"/>
    </row>
    <row r="32" spans="2:71" s="2" customFormat="1" ht="14.45" hidden="1" customHeight="1" x14ac:dyDescent="0.2">
      <c r="B32" s="35"/>
      <c r="F32" s="26" t="s">
        <v>41</v>
      </c>
      <c r="L32" s="727">
        <v>0.12</v>
      </c>
      <c r="M32" s="726"/>
      <c r="N32" s="726"/>
      <c r="O32" s="726"/>
      <c r="P32" s="726"/>
      <c r="W32" s="725">
        <f>ROUND(BC94, 2)</f>
        <v>0</v>
      </c>
      <c r="X32" s="726"/>
      <c r="Y32" s="726"/>
      <c r="Z32" s="726"/>
      <c r="AA32" s="726"/>
      <c r="AB32" s="726"/>
      <c r="AC32" s="726"/>
      <c r="AD32" s="726"/>
      <c r="AE32" s="726"/>
      <c r="AK32" s="725">
        <v>0</v>
      </c>
      <c r="AL32" s="726"/>
      <c r="AM32" s="726"/>
      <c r="AN32" s="726"/>
      <c r="AO32" s="726"/>
      <c r="AR32" s="35"/>
      <c r="BE32" s="739"/>
    </row>
    <row r="33" spans="2:57" s="2" customFormat="1" ht="14.45" hidden="1" customHeight="1" x14ac:dyDescent="0.2">
      <c r="B33" s="35"/>
      <c r="F33" s="26" t="s">
        <v>42</v>
      </c>
      <c r="L33" s="727">
        <v>0</v>
      </c>
      <c r="M33" s="726"/>
      <c r="N33" s="726"/>
      <c r="O33" s="726"/>
      <c r="P33" s="726"/>
      <c r="W33" s="725">
        <f>ROUND(BD94, 2)</f>
        <v>0</v>
      </c>
      <c r="X33" s="726"/>
      <c r="Y33" s="726"/>
      <c r="Z33" s="726"/>
      <c r="AA33" s="726"/>
      <c r="AB33" s="726"/>
      <c r="AC33" s="726"/>
      <c r="AD33" s="726"/>
      <c r="AE33" s="726"/>
      <c r="AK33" s="725">
        <v>0</v>
      </c>
      <c r="AL33" s="726"/>
      <c r="AM33" s="726"/>
      <c r="AN33" s="726"/>
      <c r="AO33" s="726"/>
      <c r="AR33" s="35"/>
      <c r="BE33" s="739"/>
    </row>
    <row r="34" spans="2:57" s="1" customFormat="1" ht="6.95" customHeight="1" x14ac:dyDescent="0.2">
      <c r="B34" s="31"/>
      <c r="AR34" s="31"/>
      <c r="BE34" s="738"/>
    </row>
    <row r="35" spans="2:57" s="1" customFormat="1" ht="25.9" customHeight="1" x14ac:dyDescent="0.2"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728" t="s">
        <v>45</v>
      </c>
      <c r="Y35" s="729"/>
      <c r="Z35" s="729"/>
      <c r="AA35" s="729"/>
      <c r="AB35" s="729"/>
      <c r="AC35" s="38"/>
      <c r="AD35" s="38"/>
      <c r="AE35" s="38"/>
      <c r="AF35" s="38"/>
      <c r="AG35" s="38"/>
      <c r="AH35" s="38"/>
      <c r="AI35" s="38"/>
      <c r="AJ35" s="38"/>
      <c r="AK35" s="730">
        <f>SUM(AK26:AK33)</f>
        <v>0</v>
      </c>
      <c r="AL35" s="729"/>
      <c r="AM35" s="729"/>
      <c r="AN35" s="729"/>
      <c r="AO35" s="731"/>
      <c r="AP35" s="36"/>
      <c r="AQ35" s="36"/>
      <c r="AR35" s="31"/>
    </row>
    <row r="36" spans="2:57" s="1" customFormat="1" ht="6.95" customHeight="1" x14ac:dyDescent="0.2">
      <c r="B36" s="31"/>
      <c r="AR36" s="31"/>
    </row>
    <row r="37" spans="2:57" s="1" customFormat="1" ht="14.45" customHeight="1" x14ac:dyDescent="0.2">
      <c r="B37" s="31"/>
      <c r="AR37" s="31"/>
    </row>
    <row r="38" spans="2:57" ht="14.45" customHeight="1" x14ac:dyDescent="0.2">
      <c r="B38" s="19"/>
      <c r="AR38" s="19"/>
    </row>
    <row r="39" spans="2:57" ht="14.45" customHeight="1" x14ac:dyDescent="0.2">
      <c r="B39" s="19"/>
      <c r="AR39" s="19"/>
    </row>
    <row r="40" spans="2:57" ht="14.45" customHeight="1" x14ac:dyDescent="0.2">
      <c r="B40" s="19"/>
      <c r="AR40" s="19"/>
    </row>
    <row r="41" spans="2:57" ht="14.45" customHeight="1" x14ac:dyDescent="0.2">
      <c r="B41" s="19"/>
      <c r="AR41" s="19"/>
    </row>
    <row r="42" spans="2:57" ht="14.45" customHeight="1" x14ac:dyDescent="0.2">
      <c r="B42" s="19"/>
      <c r="AR42" s="19"/>
    </row>
    <row r="43" spans="2:57" ht="14.45" customHeight="1" x14ac:dyDescent="0.2">
      <c r="B43" s="19"/>
      <c r="AR43" s="19"/>
    </row>
    <row r="44" spans="2:57" ht="14.45" customHeight="1" x14ac:dyDescent="0.2">
      <c r="B44" s="19"/>
      <c r="AR44" s="19"/>
    </row>
    <row r="45" spans="2:57" ht="14.45" customHeight="1" x14ac:dyDescent="0.2">
      <c r="B45" s="19"/>
      <c r="AR45" s="19"/>
    </row>
    <row r="46" spans="2:57" ht="14.45" customHeight="1" x14ac:dyDescent="0.2">
      <c r="B46" s="19"/>
      <c r="AR46" s="19"/>
    </row>
    <row r="47" spans="2:57" ht="14.45" customHeight="1" x14ac:dyDescent="0.2">
      <c r="B47" s="19"/>
      <c r="AR47" s="19"/>
    </row>
    <row r="48" spans="2:57" ht="14.45" customHeight="1" x14ac:dyDescent="0.2">
      <c r="B48" s="19"/>
      <c r="AR48" s="19"/>
    </row>
    <row r="49" spans="2:44" s="1" customFormat="1" ht="14.45" customHeight="1" x14ac:dyDescent="0.2">
      <c r="B49" s="31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1"/>
    </row>
    <row r="50" spans="2:44" x14ac:dyDescent="0.2">
      <c r="B50" s="19"/>
      <c r="AR50" s="19"/>
    </row>
    <row r="51" spans="2:44" x14ac:dyDescent="0.2">
      <c r="B51" s="19"/>
      <c r="AR51" s="19"/>
    </row>
    <row r="52" spans="2:44" x14ac:dyDescent="0.2">
      <c r="B52" s="19"/>
      <c r="AR52" s="19"/>
    </row>
    <row r="53" spans="2:44" x14ac:dyDescent="0.2">
      <c r="B53" s="19"/>
      <c r="AR53" s="19"/>
    </row>
    <row r="54" spans="2:44" x14ac:dyDescent="0.2">
      <c r="B54" s="19"/>
      <c r="AR54" s="19"/>
    </row>
    <row r="55" spans="2:44" x14ac:dyDescent="0.2">
      <c r="B55" s="19"/>
      <c r="AR55" s="19"/>
    </row>
    <row r="56" spans="2:44" x14ac:dyDescent="0.2">
      <c r="B56" s="19"/>
      <c r="AR56" s="19"/>
    </row>
    <row r="57" spans="2:44" x14ac:dyDescent="0.2">
      <c r="B57" s="19"/>
      <c r="AR57" s="19"/>
    </row>
    <row r="58" spans="2:44" x14ac:dyDescent="0.2">
      <c r="B58" s="19"/>
      <c r="AR58" s="19"/>
    </row>
    <row r="59" spans="2:44" x14ac:dyDescent="0.2">
      <c r="B59" s="19"/>
      <c r="AR59" s="19"/>
    </row>
    <row r="60" spans="2:44" s="1" customFormat="1" ht="12.75" x14ac:dyDescent="0.2">
      <c r="B60" s="31"/>
      <c r="D60" s="42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48</v>
      </c>
      <c r="AI60" s="33"/>
      <c r="AJ60" s="33"/>
      <c r="AK60" s="33"/>
      <c r="AL60" s="33"/>
      <c r="AM60" s="42" t="s">
        <v>49</v>
      </c>
      <c r="AN60" s="33"/>
      <c r="AO60" s="33"/>
      <c r="AR60" s="31"/>
    </row>
    <row r="61" spans="2:44" x14ac:dyDescent="0.2">
      <c r="B61" s="19"/>
      <c r="AR61" s="19"/>
    </row>
    <row r="62" spans="2:44" x14ac:dyDescent="0.2">
      <c r="B62" s="19"/>
      <c r="AR62" s="19"/>
    </row>
    <row r="63" spans="2:44" x14ac:dyDescent="0.2">
      <c r="B63" s="19"/>
      <c r="AR63" s="19"/>
    </row>
    <row r="64" spans="2:44" s="1" customFormat="1" ht="12.75" x14ac:dyDescent="0.2">
      <c r="B64" s="31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31"/>
    </row>
    <row r="65" spans="2:44" x14ac:dyDescent="0.2">
      <c r="B65" s="19"/>
      <c r="AR65" s="19"/>
    </row>
    <row r="66" spans="2:44" x14ac:dyDescent="0.2">
      <c r="B66" s="19"/>
      <c r="AR66" s="19"/>
    </row>
    <row r="67" spans="2:44" x14ac:dyDescent="0.2">
      <c r="B67" s="19"/>
      <c r="AR67" s="19"/>
    </row>
    <row r="68" spans="2:44" x14ac:dyDescent="0.2">
      <c r="B68" s="19"/>
      <c r="AR68" s="19"/>
    </row>
    <row r="69" spans="2:44" x14ac:dyDescent="0.2">
      <c r="B69" s="19"/>
      <c r="AR69" s="19"/>
    </row>
    <row r="70" spans="2:44" x14ac:dyDescent="0.2">
      <c r="B70" s="19"/>
      <c r="AR70" s="19"/>
    </row>
    <row r="71" spans="2:44" x14ac:dyDescent="0.2">
      <c r="B71" s="19"/>
      <c r="AR71" s="19"/>
    </row>
    <row r="72" spans="2:44" x14ac:dyDescent="0.2">
      <c r="B72" s="19"/>
      <c r="AR72" s="19"/>
    </row>
    <row r="73" spans="2:44" x14ac:dyDescent="0.2">
      <c r="B73" s="19"/>
      <c r="AR73" s="19"/>
    </row>
    <row r="74" spans="2:44" x14ac:dyDescent="0.2">
      <c r="B74" s="19"/>
      <c r="AR74" s="19"/>
    </row>
    <row r="75" spans="2:44" s="1" customFormat="1" ht="12.75" x14ac:dyDescent="0.2">
      <c r="B75" s="31"/>
      <c r="D75" s="42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48</v>
      </c>
      <c r="AI75" s="33"/>
      <c r="AJ75" s="33"/>
      <c r="AK75" s="33"/>
      <c r="AL75" s="33"/>
      <c r="AM75" s="42" t="s">
        <v>49</v>
      </c>
      <c r="AN75" s="33"/>
      <c r="AO75" s="33"/>
      <c r="AR75" s="31"/>
    </row>
    <row r="76" spans="2:44" s="1" customFormat="1" x14ac:dyDescent="0.2">
      <c r="B76" s="31"/>
      <c r="AR76" s="31"/>
    </row>
    <row r="77" spans="2:44" s="1" customFormat="1" ht="6.9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 x14ac:dyDescent="0.2">
      <c r="B82" s="31"/>
      <c r="C82" s="20" t="s">
        <v>52</v>
      </c>
      <c r="AR82" s="31"/>
    </row>
    <row r="83" spans="1:91" s="1" customFormat="1" ht="6.95" customHeight="1" x14ac:dyDescent="0.2">
      <c r="B83" s="31"/>
      <c r="AR83" s="31"/>
    </row>
    <row r="84" spans="1:91" s="3" customFormat="1" ht="12" customHeight="1" x14ac:dyDescent="0.2">
      <c r="B84" s="47"/>
      <c r="C84" s="26" t="s">
        <v>13</v>
      </c>
      <c r="L84" s="3" t="str">
        <f>K5</f>
        <v>IMPORT</v>
      </c>
      <c r="AR84" s="47"/>
    </row>
    <row r="85" spans="1:91" s="4" customFormat="1" ht="36.950000000000003" customHeight="1" x14ac:dyDescent="0.2">
      <c r="B85" s="48"/>
      <c r="C85" s="49" t="s">
        <v>16</v>
      </c>
      <c r="L85" s="716" t="str">
        <f>K6</f>
        <v>17-051 - Poděbrady ZUŠ</v>
      </c>
      <c r="M85" s="717"/>
      <c r="N85" s="717"/>
      <c r="O85" s="717"/>
      <c r="P85" s="717"/>
      <c r="Q85" s="717"/>
      <c r="R85" s="717"/>
      <c r="S85" s="717"/>
      <c r="T85" s="717"/>
      <c r="U85" s="717"/>
      <c r="V85" s="717"/>
      <c r="W85" s="717"/>
      <c r="X85" s="717"/>
      <c r="Y85" s="717"/>
      <c r="Z85" s="717"/>
      <c r="AA85" s="717"/>
      <c r="AB85" s="717"/>
      <c r="AC85" s="717"/>
      <c r="AD85" s="717"/>
      <c r="AE85" s="717"/>
      <c r="AF85" s="717"/>
      <c r="AG85" s="717"/>
      <c r="AH85" s="717"/>
      <c r="AI85" s="717"/>
      <c r="AJ85" s="717"/>
      <c r="AK85" s="717"/>
      <c r="AL85" s="717"/>
      <c r="AM85" s="717"/>
      <c r="AN85" s="717"/>
      <c r="AO85" s="717"/>
      <c r="AR85" s="48"/>
    </row>
    <row r="86" spans="1:91" s="1" customFormat="1" ht="6.95" customHeight="1" x14ac:dyDescent="0.2">
      <c r="B86" s="31"/>
      <c r="AR86" s="31"/>
    </row>
    <row r="87" spans="1:91" s="1" customFormat="1" ht="12" customHeight="1" x14ac:dyDescent="0.2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718" t="str">
        <f>IF(AN8= "","",AN8)</f>
        <v>2. 3. 2024</v>
      </c>
      <c r="AN87" s="718"/>
      <c r="AR87" s="31"/>
    </row>
    <row r="88" spans="1:91" s="1" customFormat="1" ht="6.95" customHeight="1" x14ac:dyDescent="0.2">
      <c r="B88" s="31"/>
      <c r="AR88" s="31"/>
    </row>
    <row r="89" spans="1:91" s="1" customFormat="1" ht="15.2" customHeight="1" x14ac:dyDescent="0.2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719" t="str">
        <f>IF(E17="","",E17)</f>
        <v xml:space="preserve"> </v>
      </c>
      <c r="AN89" s="720"/>
      <c r="AO89" s="720"/>
      <c r="AP89" s="720"/>
      <c r="AR89" s="31"/>
      <c r="AS89" s="721" t="s">
        <v>53</v>
      </c>
      <c r="AT89" s="722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 x14ac:dyDescent="0.2">
      <c r="B90" s="31"/>
      <c r="C90" s="26" t="s">
        <v>27</v>
      </c>
      <c r="L90" s="3" t="str">
        <f>IF(E14= "Vyplň údaj","",E14)</f>
        <v/>
      </c>
      <c r="AI90" s="26" t="s">
        <v>31</v>
      </c>
      <c r="AM90" s="719" t="str">
        <f>IF(E20="","",E20)</f>
        <v xml:space="preserve"> </v>
      </c>
      <c r="AN90" s="720"/>
      <c r="AO90" s="720"/>
      <c r="AP90" s="720"/>
      <c r="AR90" s="31"/>
      <c r="AS90" s="723"/>
      <c r="AT90" s="724"/>
      <c r="BD90" s="55"/>
    </row>
    <row r="91" spans="1:91" s="1" customFormat="1" ht="10.9" customHeight="1" x14ac:dyDescent="0.2">
      <c r="B91" s="31"/>
      <c r="AR91" s="31"/>
      <c r="AS91" s="723"/>
      <c r="AT91" s="724"/>
      <c r="BD91" s="55"/>
    </row>
    <row r="92" spans="1:91" s="1" customFormat="1" ht="29.25" customHeight="1" x14ac:dyDescent="0.2">
      <c r="B92" s="31"/>
      <c r="C92" s="711" t="s">
        <v>54</v>
      </c>
      <c r="D92" s="712"/>
      <c r="E92" s="712"/>
      <c r="F92" s="712"/>
      <c r="G92" s="712"/>
      <c r="H92" s="56"/>
      <c r="I92" s="713" t="s">
        <v>55</v>
      </c>
      <c r="J92" s="712"/>
      <c r="K92" s="712"/>
      <c r="L92" s="712"/>
      <c r="M92" s="712"/>
      <c r="N92" s="712"/>
      <c r="O92" s="712"/>
      <c r="P92" s="712"/>
      <c r="Q92" s="712"/>
      <c r="R92" s="712"/>
      <c r="S92" s="712"/>
      <c r="T92" s="712"/>
      <c r="U92" s="712"/>
      <c r="V92" s="712"/>
      <c r="W92" s="712"/>
      <c r="X92" s="712"/>
      <c r="Y92" s="712"/>
      <c r="Z92" s="712"/>
      <c r="AA92" s="712"/>
      <c r="AB92" s="712"/>
      <c r="AC92" s="712"/>
      <c r="AD92" s="712"/>
      <c r="AE92" s="712"/>
      <c r="AF92" s="712"/>
      <c r="AG92" s="714" t="s">
        <v>56</v>
      </c>
      <c r="AH92" s="712"/>
      <c r="AI92" s="712"/>
      <c r="AJ92" s="712"/>
      <c r="AK92" s="712"/>
      <c r="AL92" s="712"/>
      <c r="AM92" s="712"/>
      <c r="AN92" s="713" t="s">
        <v>57</v>
      </c>
      <c r="AO92" s="712"/>
      <c r="AP92" s="715"/>
      <c r="AQ92" s="57" t="s">
        <v>58</v>
      </c>
      <c r="AR92" s="31"/>
      <c r="AS92" s="58" t="s">
        <v>59</v>
      </c>
      <c r="AT92" s="59" t="s">
        <v>60</v>
      </c>
      <c r="AU92" s="59" t="s">
        <v>61</v>
      </c>
      <c r="AV92" s="59" t="s">
        <v>62</v>
      </c>
      <c r="AW92" s="59" t="s">
        <v>63</v>
      </c>
      <c r="AX92" s="59" t="s">
        <v>64</v>
      </c>
      <c r="AY92" s="59" t="s">
        <v>65</v>
      </c>
      <c r="AZ92" s="59" t="s">
        <v>66</v>
      </c>
      <c r="BA92" s="59" t="s">
        <v>67</v>
      </c>
      <c r="BB92" s="59" t="s">
        <v>68</v>
      </c>
      <c r="BC92" s="59" t="s">
        <v>69</v>
      </c>
      <c r="BD92" s="60" t="s">
        <v>70</v>
      </c>
    </row>
    <row r="93" spans="1:91" s="1" customFormat="1" ht="10.9" customHeight="1" x14ac:dyDescent="0.2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 x14ac:dyDescent="0.2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735">
        <f>ROUND(AG95,2)</f>
        <v>0</v>
      </c>
      <c r="AH94" s="735"/>
      <c r="AI94" s="735"/>
      <c r="AJ94" s="735"/>
      <c r="AK94" s="735"/>
      <c r="AL94" s="735"/>
      <c r="AM94" s="735"/>
      <c r="AN94" s="736">
        <f>SUM(AG94,AT94)</f>
        <v>0</v>
      </c>
      <c r="AO94" s="736"/>
      <c r="AP94" s="736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72</v>
      </c>
      <c r="BT94" s="71" t="s">
        <v>73</v>
      </c>
      <c r="BU94" s="72" t="s">
        <v>74</v>
      </c>
      <c r="BV94" s="71" t="s">
        <v>14</v>
      </c>
      <c r="BW94" s="71" t="s">
        <v>5</v>
      </c>
      <c r="BX94" s="71" t="s">
        <v>75</v>
      </c>
      <c r="CL94" s="71" t="s">
        <v>1</v>
      </c>
    </row>
    <row r="95" spans="1:91" s="6" customFormat="1" ht="16.5" customHeight="1" x14ac:dyDescent="0.2">
      <c r="A95" s="73" t="s">
        <v>76</v>
      </c>
      <c r="B95" s="74"/>
      <c r="C95" s="75"/>
      <c r="D95" s="734" t="s">
        <v>77</v>
      </c>
      <c r="E95" s="734"/>
      <c r="F95" s="734"/>
      <c r="G95" s="734"/>
      <c r="H95" s="734"/>
      <c r="I95" s="76"/>
      <c r="J95" s="734" t="s">
        <v>78</v>
      </c>
      <c r="K95" s="734"/>
      <c r="L95" s="734"/>
      <c r="M95" s="734"/>
      <c r="N95" s="734"/>
      <c r="O95" s="734"/>
      <c r="P95" s="734"/>
      <c r="Q95" s="734"/>
      <c r="R95" s="734"/>
      <c r="S95" s="734"/>
      <c r="T95" s="734"/>
      <c r="U95" s="734"/>
      <c r="V95" s="734"/>
      <c r="W95" s="734"/>
      <c r="X95" s="734"/>
      <c r="Y95" s="734"/>
      <c r="Z95" s="734"/>
      <c r="AA95" s="734"/>
      <c r="AB95" s="734"/>
      <c r="AC95" s="734"/>
      <c r="AD95" s="734"/>
      <c r="AE95" s="734"/>
      <c r="AF95" s="734"/>
      <c r="AG95" s="732">
        <f>'17-051 - Poděbrady ZUŠ'!J30</f>
        <v>0</v>
      </c>
      <c r="AH95" s="733"/>
      <c r="AI95" s="733"/>
      <c r="AJ95" s="733"/>
      <c r="AK95" s="733"/>
      <c r="AL95" s="733"/>
      <c r="AM95" s="733"/>
      <c r="AN95" s="732">
        <f>SUM(AG95,AT95)</f>
        <v>0</v>
      </c>
      <c r="AO95" s="733"/>
      <c r="AP95" s="733"/>
      <c r="AQ95" s="77" t="s">
        <v>79</v>
      </c>
      <c r="AR95" s="74"/>
      <c r="AS95" s="78">
        <v>0</v>
      </c>
      <c r="AT95" s="79">
        <f>ROUND(SUM(AV95:AW95),2)</f>
        <v>0</v>
      </c>
      <c r="AU95" s="80">
        <f>'17-051 - Poděbrady ZUŠ'!P149</f>
        <v>0</v>
      </c>
      <c r="AV95" s="79">
        <f>'17-051 - Poděbrady ZUŠ'!J33</f>
        <v>0</v>
      </c>
      <c r="AW95" s="79">
        <f>'17-051 - Poděbrady ZUŠ'!J34</f>
        <v>0</v>
      </c>
      <c r="AX95" s="79">
        <f>'17-051 - Poděbrady ZUŠ'!J35</f>
        <v>0</v>
      </c>
      <c r="AY95" s="79">
        <f>'17-051 - Poděbrady ZUŠ'!J36</f>
        <v>0</v>
      </c>
      <c r="AZ95" s="79">
        <f>'17-051 - Poděbrady ZUŠ'!F33</f>
        <v>0</v>
      </c>
      <c r="BA95" s="79">
        <f>'17-051 - Poděbrady ZUŠ'!F34</f>
        <v>0</v>
      </c>
      <c r="BB95" s="79">
        <f>'17-051 - Poděbrady ZUŠ'!F35</f>
        <v>0</v>
      </c>
      <c r="BC95" s="79">
        <f>'17-051 - Poděbrady ZUŠ'!F36</f>
        <v>0</v>
      </c>
      <c r="BD95" s="81">
        <f>'17-051 - Poděbrady ZUŠ'!F37</f>
        <v>0</v>
      </c>
      <c r="BT95" s="82" t="s">
        <v>80</v>
      </c>
      <c r="BV95" s="82" t="s">
        <v>14</v>
      </c>
      <c r="BW95" s="82" t="s">
        <v>81</v>
      </c>
      <c r="BX95" s="82" t="s">
        <v>5</v>
      </c>
      <c r="CL95" s="82" t="s">
        <v>1</v>
      </c>
      <c r="CM95" s="82" t="s">
        <v>82</v>
      </c>
    </row>
    <row r="96" spans="1:91" s="1" customFormat="1" ht="30" customHeight="1" x14ac:dyDescent="0.2">
      <c r="B96" s="31"/>
      <c r="AR96" s="31"/>
    </row>
    <row r="97" spans="2:44" s="1" customFormat="1" ht="6.95" customHeight="1" x14ac:dyDescent="0.2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sheetProtection algorithmName="SHA-512" hashValue="DIt/aQRKn7OCZEqmFCy+91qB8sL5gBtICgR15RvA+PY7Hwmmw3XMCZ3OFGxN9TiT71Z7qHC7Mx//p4SLXFLlUw==" saltValue="fzpKCuz9RcNhtPQFWcKyRKa49ZfmfG9iwq+aylXQSB4TaRg+x8qvaIRQSNJF8qrEzjhNGxfwztZdvdykee/XTw==" spinCount="100000" sheet="1" objects="1" scenarios="1" formatColumns="0" formatRows="0"/>
  <mergeCells count="42"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17-051 - Poděbrady ZUŠ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628"/>
  <sheetViews>
    <sheetView showGridLines="0" tabSelected="1" topLeftCell="A620" workbookViewId="0">
      <selection activeCell="I626" sqref="I626:I627"/>
    </sheetView>
  </sheetViews>
  <sheetFormatPr defaultRowHeight="11.25" x14ac:dyDescent="0.2"/>
  <cols>
    <col min="1" max="1" width="8.33203125" customWidth="1"/>
    <col min="2" max="2" width="1.1640625" customWidth="1"/>
    <col min="3" max="3" width="4.6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2" width="9.33203125" hidden="1"/>
    <col min="63" max="63" width="4.6640625" bestFit="1" customWidth="1"/>
    <col min="64" max="64" width="3.1640625" bestFit="1" customWidth="1"/>
    <col min="65" max="65" width="13.6640625" bestFit="1" customWidth="1"/>
  </cols>
  <sheetData>
    <row r="2" spans="2:46" ht="36.950000000000003" customHeight="1" x14ac:dyDescent="0.2">
      <c r="L2" s="710"/>
      <c r="M2" s="710"/>
      <c r="N2" s="710"/>
      <c r="O2" s="710"/>
      <c r="P2" s="710"/>
      <c r="Q2" s="710"/>
      <c r="R2" s="710"/>
      <c r="S2" s="710"/>
      <c r="T2" s="710"/>
      <c r="U2" s="710"/>
      <c r="V2" s="710"/>
      <c r="AT2" s="16" t="s">
        <v>81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5" customHeight="1" x14ac:dyDescent="0.2">
      <c r="B4" s="19"/>
      <c r="D4" s="20" t="s">
        <v>83</v>
      </c>
      <c r="L4" s="19"/>
      <c r="M4" s="83" t="s">
        <v>10</v>
      </c>
      <c r="AT4" s="16" t="s">
        <v>4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6" t="s">
        <v>16</v>
      </c>
      <c r="L6" s="19"/>
    </row>
    <row r="7" spans="2:46" ht="16.5" customHeight="1" x14ac:dyDescent="0.2">
      <c r="B7" s="19"/>
      <c r="E7" s="749" t="str">
        <f>'Rekapitulace stavby'!K6</f>
        <v>17-051 - Poděbrady ZUŠ</v>
      </c>
      <c r="F7" s="750"/>
      <c r="G7" s="750"/>
      <c r="H7" s="750"/>
      <c r="L7" s="19"/>
    </row>
    <row r="8" spans="2:46" s="1" customFormat="1" ht="12" customHeight="1" x14ac:dyDescent="0.2">
      <c r="B8" s="31"/>
      <c r="D8" s="26" t="s">
        <v>84</v>
      </c>
      <c r="L8" s="31"/>
    </row>
    <row r="9" spans="2:46" s="1" customFormat="1" ht="16.5" customHeight="1" x14ac:dyDescent="0.2">
      <c r="B9" s="31"/>
      <c r="E9" s="716" t="s">
        <v>17</v>
      </c>
      <c r="F9" s="748"/>
      <c r="G9" s="748"/>
      <c r="H9" s="748"/>
      <c r="L9" s="31"/>
    </row>
    <row r="10" spans="2:46" s="1" customFormat="1" x14ac:dyDescent="0.2">
      <c r="B10" s="31"/>
      <c r="L10" s="31"/>
    </row>
    <row r="11" spans="2:46" s="1" customFormat="1" ht="12" customHeight="1" x14ac:dyDescent="0.2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 x14ac:dyDescent="0.2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2. 3. 2024</v>
      </c>
      <c r="L12" s="31"/>
    </row>
    <row r="13" spans="2:46" s="1" customFormat="1" ht="10.9" customHeight="1" x14ac:dyDescent="0.2">
      <c r="B13" s="31"/>
      <c r="L13" s="31"/>
    </row>
    <row r="14" spans="2:46" s="1" customFormat="1" ht="12" customHeight="1" x14ac:dyDescent="0.2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 x14ac:dyDescent="0.2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 x14ac:dyDescent="0.2">
      <c r="B16" s="31"/>
      <c r="L16" s="31"/>
    </row>
    <row r="17" spans="2:12" s="1" customFormat="1" ht="12" customHeight="1" x14ac:dyDescent="0.2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 x14ac:dyDescent="0.2">
      <c r="B18" s="31"/>
      <c r="E18" s="751" t="str">
        <f>'Rekapitulace stavby'!E14</f>
        <v>Vyplň údaj</v>
      </c>
      <c r="F18" s="740"/>
      <c r="G18" s="740"/>
      <c r="H18" s="740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 x14ac:dyDescent="0.2">
      <c r="B19" s="31"/>
      <c r="L19" s="31"/>
    </row>
    <row r="20" spans="2:12" s="1" customFormat="1" ht="12" customHeight="1" x14ac:dyDescent="0.2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 x14ac:dyDescent="0.2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 x14ac:dyDescent="0.2">
      <c r="B22" s="31"/>
      <c r="L22" s="31"/>
    </row>
    <row r="23" spans="2:12" s="1" customFormat="1" ht="12" customHeight="1" x14ac:dyDescent="0.2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 x14ac:dyDescent="0.2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 x14ac:dyDescent="0.2">
      <c r="B25" s="31"/>
      <c r="L25" s="31"/>
    </row>
    <row r="26" spans="2:12" s="1" customFormat="1" ht="12" customHeight="1" x14ac:dyDescent="0.2">
      <c r="B26" s="31"/>
      <c r="D26" s="26" t="s">
        <v>32</v>
      </c>
      <c r="L26" s="31"/>
    </row>
    <row r="27" spans="2:12" s="7" customFormat="1" ht="16.5" customHeight="1" x14ac:dyDescent="0.2">
      <c r="B27" s="84"/>
      <c r="E27" s="744" t="s">
        <v>1</v>
      </c>
      <c r="F27" s="744"/>
      <c r="G27" s="744"/>
      <c r="H27" s="744"/>
      <c r="L27" s="84"/>
    </row>
    <row r="28" spans="2:12" s="1" customFormat="1" ht="6.95" customHeight="1" x14ac:dyDescent="0.2">
      <c r="B28" s="31"/>
      <c r="L28" s="31"/>
    </row>
    <row r="29" spans="2:12" s="1" customFormat="1" ht="6.95" customHeight="1" x14ac:dyDescent="0.2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 x14ac:dyDescent="0.2">
      <c r="B30" s="31"/>
      <c r="D30" s="85" t="s">
        <v>33</v>
      </c>
      <c r="J30" s="65">
        <f>ROUND(J149, 2)</f>
        <v>0</v>
      </c>
      <c r="L30" s="31"/>
    </row>
    <row r="31" spans="2:12" s="1" customFormat="1" ht="6.95" customHeight="1" x14ac:dyDescent="0.2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 x14ac:dyDescent="0.2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 x14ac:dyDescent="0.2">
      <c r="B33" s="31"/>
      <c r="D33" s="54" t="s">
        <v>37</v>
      </c>
      <c r="E33" s="26" t="s">
        <v>38</v>
      </c>
      <c r="F33" s="86">
        <f>ROUND((SUM(BE149:BE626)),  2)</f>
        <v>0</v>
      </c>
      <c r="I33" s="87">
        <v>0.21</v>
      </c>
      <c r="J33" s="86">
        <f>ROUND(((SUM(BE149:BE626))*I33),  2)</f>
        <v>0</v>
      </c>
      <c r="L33" s="31"/>
    </row>
    <row r="34" spans="2:12" s="1" customFormat="1" ht="14.45" customHeight="1" x14ac:dyDescent="0.2">
      <c r="B34" s="31"/>
      <c r="E34" s="26" t="s">
        <v>39</v>
      </c>
      <c r="F34" s="86">
        <f>ROUND((SUM(BF149:BF626)),  2)</f>
        <v>0</v>
      </c>
      <c r="I34" s="87">
        <v>0.12</v>
      </c>
      <c r="J34" s="86">
        <f>ROUND(((SUM(BF149:BF626))*I34),  2)</f>
        <v>0</v>
      </c>
      <c r="L34" s="31"/>
    </row>
    <row r="35" spans="2:12" s="1" customFormat="1" ht="14.45" hidden="1" customHeight="1" x14ac:dyDescent="0.2">
      <c r="B35" s="31"/>
      <c r="E35" s="26" t="s">
        <v>40</v>
      </c>
      <c r="F35" s="86">
        <f>ROUND((SUM(BG149:BG626)),  2)</f>
        <v>0</v>
      </c>
      <c r="I35" s="87">
        <v>0.21</v>
      </c>
      <c r="J35" s="86">
        <f>0</f>
        <v>0</v>
      </c>
      <c r="L35" s="31"/>
    </row>
    <row r="36" spans="2:12" s="1" customFormat="1" ht="14.45" hidden="1" customHeight="1" x14ac:dyDescent="0.2">
      <c r="B36" s="31"/>
      <c r="E36" s="26" t="s">
        <v>41</v>
      </c>
      <c r="F36" s="86">
        <f>ROUND((SUM(BH149:BH626)),  2)</f>
        <v>0</v>
      </c>
      <c r="I36" s="87">
        <v>0.12</v>
      </c>
      <c r="J36" s="86">
        <f>0</f>
        <v>0</v>
      </c>
      <c r="L36" s="31"/>
    </row>
    <row r="37" spans="2:12" s="1" customFormat="1" ht="14.45" hidden="1" customHeight="1" x14ac:dyDescent="0.2">
      <c r="B37" s="31"/>
      <c r="E37" s="26" t="s">
        <v>42</v>
      </c>
      <c r="F37" s="86">
        <f>ROUND((SUM(BI149:BI626)),  2)</f>
        <v>0</v>
      </c>
      <c r="I37" s="87">
        <v>0</v>
      </c>
      <c r="J37" s="86">
        <f>0</f>
        <v>0</v>
      </c>
      <c r="L37" s="31"/>
    </row>
    <row r="38" spans="2:12" s="1" customFormat="1" ht="6.95" customHeight="1" x14ac:dyDescent="0.2">
      <c r="B38" s="31"/>
      <c r="L38" s="31"/>
    </row>
    <row r="39" spans="2:12" s="1" customFormat="1" ht="25.35" customHeight="1" x14ac:dyDescent="0.2">
      <c r="B39" s="31"/>
      <c r="C39" s="88"/>
      <c r="D39" s="89" t="s">
        <v>43</v>
      </c>
      <c r="E39" s="56"/>
      <c r="F39" s="56"/>
      <c r="G39" s="90" t="s">
        <v>44</v>
      </c>
      <c r="H39" s="91" t="s">
        <v>45</v>
      </c>
      <c r="I39" s="56"/>
      <c r="J39" s="92">
        <f>SUM(J30:J37)</f>
        <v>0</v>
      </c>
      <c r="K39" s="93"/>
      <c r="L39" s="31"/>
    </row>
    <row r="40" spans="2:12" s="1" customFormat="1" ht="14.45" customHeight="1" x14ac:dyDescent="0.2">
      <c r="B40" s="31"/>
      <c r="L40" s="31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31"/>
      <c r="D61" s="42" t="s">
        <v>48</v>
      </c>
      <c r="E61" s="33"/>
      <c r="F61" s="94" t="s">
        <v>49</v>
      </c>
      <c r="G61" s="42" t="s">
        <v>48</v>
      </c>
      <c r="H61" s="33"/>
      <c r="I61" s="33"/>
      <c r="J61" s="95" t="s">
        <v>49</v>
      </c>
      <c r="K61" s="33"/>
      <c r="L61" s="31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2.75" x14ac:dyDescent="0.2">
      <c r="B76" s="31"/>
      <c r="D76" s="42" t="s">
        <v>48</v>
      </c>
      <c r="E76" s="33"/>
      <c r="F76" s="94" t="s">
        <v>49</v>
      </c>
      <c r="G76" s="42" t="s">
        <v>48</v>
      </c>
      <c r="H76" s="33"/>
      <c r="I76" s="33"/>
      <c r="J76" s="95" t="s">
        <v>49</v>
      </c>
      <c r="K76" s="33"/>
      <c r="L76" s="31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 x14ac:dyDescent="0.2">
      <c r="B82" s="31"/>
      <c r="C82" s="20" t="s">
        <v>85</v>
      </c>
      <c r="L82" s="31"/>
    </row>
    <row r="83" spans="2:47" s="1" customFormat="1" ht="6.95" customHeight="1" x14ac:dyDescent="0.2">
      <c r="B83" s="31"/>
      <c r="L83" s="31"/>
    </row>
    <row r="84" spans="2:47" s="1" customFormat="1" ht="12" customHeight="1" x14ac:dyDescent="0.2">
      <c r="B84" s="31"/>
      <c r="C84" s="26" t="s">
        <v>16</v>
      </c>
      <c r="L84" s="31"/>
    </row>
    <row r="85" spans="2:47" s="1" customFormat="1" ht="16.5" customHeight="1" x14ac:dyDescent="0.2">
      <c r="B85" s="31"/>
      <c r="E85" s="749" t="str">
        <f>E7</f>
        <v>17-051 - Poděbrady ZUŠ</v>
      </c>
      <c r="F85" s="750"/>
      <c r="G85" s="750"/>
      <c r="H85" s="750"/>
      <c r="L85" s="31"/>
    </row>
    <row r="86" spans="2:47" s="1" customFormat="1" ht="12" customHeight="1" x14ac:dyDescent="0.2">
      <c r="B86" s="31"/>
      <c r="C86" s="26" t="s">
        <v>84</v>
      </c>
      <c r="L86" s="31"/>
    </row>
    <row r="87" spans="2:47" s="1" customFormat="1" ht="16.5" customHeight="1" x14ac:dyDescent="0.2">
      <c r="B87" s="31"/>
      <c r="E87" s="716" t="str">
        <f>E9</f>
        <v>17-051 - Poděbrady ZUŠ</v>
      </c>
      <c r="F87" s="748"/>
      <c r="G87" s="748"/>
      <c r="H87" s="748"/>
      <c r="L87" s="31"/>
    </row>
    <row r="88" spans="2:47" s="1" customFormat="1" ht="6.95" customHeight="1" x14ac:dyDescent="0.2">
      <c r="B88" s="31"/>
      <c r="L88" s="31"/>
    </row>
    <row r="89" spans="2:47" s="1" customFormat="1" ht="12" customHeight="1" x14ac:dyDescent="0.2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2. 3. 2024</v>
      </c>
      <c r="L89" s="31"/>
    </row>
    <row r="90" spans="2:47" s="1" customFormat="1" ht="6.95" customHeight="1" x14ac:dyDescent="0.2">
      <c r="B90" s="31"/>
      <c r="L90" s="31"/>
    </row>
    <row r="91" spans="2:47" s="1" customFormat="1" ht="15.2" customHeight="1" x14ac:dyDescent="0.2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 x14ac:dyDescent="0.2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 x14ac:dyDescent="0.2">
      <c r="B93" s="31"/>
      <c r="L93" s="31"/>
    </row>
    <row r="94" spans="2:47" s="1" customFormat="1" ht="29.25" customHeight="1" x14ac:dyDescent="0.2">
      <c r="B94" s="31"/>
      <c r="C94" s="96" t="s">
        <v>86</v>
      </c>
      <c r="D94" s="88"/>
      <c r="E94" s="88"/>
      <c r="F94" s="88"/>
      <c r="G94" s="88"/>
      <c r="H94" s="88"/>
      <c r="I94" s="88"/>
      <c r="J94" s="97" t="s">
        <v>87</v>
      </c>
      <c r="K94" s="88"/>
      <c r="L94" s="31"/>
    </row>
    <row r="95" spans="2:47" s="1" customFormat="1" ht="10.35" customHeight="1" x14ac:dyDescent="0.2">
      <c r="B95" s="31"/>
      <c r="L95" s="31"/>
    </row>
    <row r="96" spans="2:47" s="1" customFormat="1" ht="22.9" customHeight="1" x14ac:dyDescent="0.2">
      <c r="B96" s="31"/>
      <c r="C96" s="98" t="s">
        <v>88</v>
      </c>
      <c r="J96" s="65">
        <f>J149</f>
        <v>0</v>
      </c>
      <c r="L96" s="31"/>
      <c r="AU96" s="16" t="s">
        <v>89</v>
      </c>
    </row>
    <row r="97" spans="2:12" s="8" customFormat="1" ht="24.95" customHeight="1" x14ac:dyDescent="0.2">
      <c r="B97" s="99"/>
      <c r="D97" s="100" t="s">
        <v>90</v>
      </c>
      <c r="E97" s="101"/>
      <c r="F97" s="101"/>
      <c r="G97" s="101"/>
      <c r="H97" s="101"/>
      <c r="I97" s="101"/>
      <c r="J97" s="102">
        <f>J150</f>
        <v>0</v>
      </c>
      <c r="L97" s="99"/>
    </row>
    <row r="98" spans="2:12" s="9" customFormat="1" ht="19.899999999999999" customHeight="1" x14ac:dyDescent="0.2">
      <c r="B98" s="103"/>
      <c r="D98" s="104" t="s">
        <v>91</v>
      </c>
      <c r="E98" s="105"/>
      <c r="F98" s="105"/>
      <c r="G98" s="105"/>
      <c r="H98" s="105"/>
      <c r="I98" s="105"/>
      <c r="J98" s="106">
        <f>J151</f>
        <v>0</v>
      </c>
      <c r="L98" s="103"/>
    </row>
    <row r="99" spans="2:12" s="9" customFormat="1" ht="19.899999999999999" customHeight="1" x14ac:dyDescent="0.2">
      <c r="B99" s="103"/>
      <c r="D99" s="104" t="s">
        <v>92</v>
      </c>
      <c r="E99" s="105"/>
      <c r="F99" s="105"/>
      <c r="G99" s="105"/>
      <c r="H99" s="105"/>
      <c r="I99" s="105"/>
      <c r="J99" s="106">
        <f>J162</f>
        <v>0</v>
      </c>
      <c r="L99" s="103"/>
    </row>
    <row r="100" spans="2:12" s="9" customFormat="1" ht="19.899999999999999" customHeight="1" x14ac:dyDescent="0.2">
      <c r="B100" s="103"/>
      <c r="D100" s="104" t="s">
        <v>93</v>
      </c>
      <c r="E100" s="105"/>
      <c r="F100" s="105"/>
      <c r="G100" s="105"/>
      <c r="H100" s="105"/>
      <c r="I100" s="105"/>
      <c r="J100" s="106">
        <f>J172</f>
        <v>0</v>
      </c>
      <c r="L100" s="103"/>
    </row>
    <row r="101" spans="2:12" s="9" customFormat="1" ht="19.899999999999999" customHeight="1" x14ac:dyDescent="0.2">
      <c r="B101" s="103"/>
      <c r="D101" s="104" t="s">
        <v>94</v>
      </c>
      <c r="E101" s="105"/>
      <c r="F101" s="105"/>
      <c r="G101" s="105"/>
      <c r="H101" s="105"/>
      <c r="I101" s="105"/>
      <c r="J101" s="106">
        <f>J191</f>
        <v>0</v>
      </c>
      <c r="L101" s="103"/>
    </row>
    <row r="102" spans="2:12" s="9" customFormat="1" ht="19.899999999999999" customHeight="1" x14ac:dyDescent="0.2">
      <c r="B102" s="103"/>
      <c r="D102" s="104" t="s">
        <v>95</v>
      </c>
      <c r="E102" s="105"/>
      <c r="F102" s="105"/>
      <c r="G102" s="105"/>
      <c r="H102" s="105"/>
      <c r="I102" s="105"/>
      <c r="J102" s="106">
        <f>J217</f>
        <v>0</v>
      </c>
      <c r="L102" s="103"/>
    </row>
    <row r="103" spans="2:12" s="9" customFormat="1" ht="19.899999999999999" customHeight="1" x14ac:dyDescent="0.2">
      <c r="B103" s="103"/>
      <c r="D103" s="104" t="s">
        <v>96</v>
      </c>
      <c r="E103" s="105"/>
      <c r="F103" s="105"/>
      <c r="G103" s="105"/>
      <c r="H103" s="105"/>
      <c r="I103" s="105"/>
      <c r="J103" s="106">
        <f>J262</f>
        <v>0</v>
      </c>
      <c r="L103" s="103"/>
    </row>
    <row r="104" spans="2:12" s="8" customFormat="1" ht="24.95" customHeight="1" x14ac:dyDescent="0.2">
      <c r="B104" s="99"/>
      <c r="D104" s="100" t="s">
        <v>97</v>
      </c>
      <c r="E104" s="101"/>
      <c r="F104" s="101"/>
      <c r="G104" s="101"/>
      <c r="H104" s="101"/>
      <c r="I104" s="101"/>
      <c r="J104" s="102">
        <f>J345</f>
        <v>0</v>
      </c>
      <c r="L104" s="99"/>
    </row>
    <row r="105" spans="2:12" s="9" customFormat="1" ht="19.899999999999999" customHeight="1" x14ac:dyDescent="0.2">
      <c r="B105" s="103"/>
      <c r="D105" s="104" t="s">
        <v>98</v>
      </c>
      <c r="E105" s="105"/>
      <c r="F105" s="105"/>
      <c r="G105" s="105"/>
      <c r="H105" s="105"/>
      <c r="I105" s="105"/>
      <c r="J105" s="106">
        <f>J346</f>
        <v>0</v>
      </c>
      <c r="L105" s="103"/>
    </row>
    <row r="106" spans="2:12" s="9" customFormat="1" ht="19.899999999999999" customHeight="1" x14ac:dyDescent="0.2">
      <c r="B106" s="103"/>
      <c r="D106" s="104" t="s">
        <v>99</v>
      </c>
      <c r="E106" s="105"/>
      <c r="F106" s="105"/>
      <c r="G106" s="105"/>
      <c r="H106" s="105"/>
      <c r="I106" s="105"/>
      <c r="J106" s="106">
        <f>J367</f>
        <v>0</v>
      </c>
      <c r="L106" s="103"/>
    </row>
    <row r="107" spans="2:12" s="9" customFormat="1" ht="19.899999999999999" customHeight="1" x14ac:dyDescent="0.2">
      <c r="B107" s="103"/>
      <c r="D107" s="104" t="s">
        <v>100</v>
      </c>
      <c r="E107" s="105"/>
      <c r="F107" s="105"/>
      <c r="G107" s="105"/>
      <c r="H107" s="105"/>
      <c r="I107" s="105"/>
      <c r="J107" s="106">
        <f>J375</f>
        <v>0</v>
      </c>
      <c r="L107" s="103"/>
    </row>
    <row r="108" spans="2:12" s="9" customFormat="1" ht="19.899999999999999" customHeight="1" x14ac:dyDescent="0.2">
      <c r="B108" s="103"/>
      <c r="D108" s="104" t="s">
        <v>101</v>
      </c>
      <c r="E108" s="105"/>
      <c r="F108" s="105"/>
      <c r="G108" s="105"/>
      <c r="H108" s="105"/>
      <c r="I108" s="105"/>
      <c r="J108" s="106">
        <f>J385</f>
        <v>0</v>
      </c>
      <c r="L108" s="103"/>
    </row>
    <row r="109" spans="2:12" s="9" customFormat="1" ht="19.899999999999999" customHeight="1" x14ac:dyDescent="0.2">
      <c r="B109" s="103"/>
      <c r="D109" s="104" t="s">
        <v>102</v>
      </c>
      <c r="E109" s="105"/>
      <c r="F109" s="105"/>
      <c r="G109" s="105"/>
      <c r="H109" s="105"/>
      <c r="I109" s="105"/>
      <c r="J109" s="106">
        <f>J400</f>
        <v>0</v>
      </c>
      <c r="L109" s="103"/>
    </row>
    <row r="110" spans="2:12" s="9" customFormat="1" ht="19.899999999999999" customHeight="1" x14ac:dyDescent="0.2">
      <c r="B110" s="103"/>
      <c r="D110" s="104" t="s">
        <v>103</v>
      </c>
      <c r="E110" s="105"/>
      <c r="F110" s="105"/>
      <c r="G110" s="105"/>
      <c r="H110" s="105"/>
      <c r="I110" s="105"/>
      <c r="J110" s="106">
        <f>J402</f>
        <v>0</v>
      </c>
      <c r="L110" s="103"/>
    </row>
    <row r="111" spans="2:12" s="9" customFormat="1" ht="19.899999999999999" customHeight="1" x14ac:dyDescent="0.2">
      <c r="B111" s="103"/>
      <c r="D111" s="104" t="s">
        <v>104</v>
      </c>
      <c r="E111" s="105"/>
      <c r="F111" s="105"/>
      <c r="G111" s="105"/>
      <c r="H111" s="105"/>
      <c r="I111" s="105"/>
      <c r="J111" s="106">
        <f>J404</f>
        <v>0</v>
      </c>
      <c r="L111" s="103"/>
    </row>
    <row r="112" spans="2:12" s="9" customFormat="1" ht="19.899999999999999" customHeight="1" x14ac:dyDescent="0.2">
      <c r="B112" s="103"/>
      <c r="D112" s="104" t="s">
        <v>105</v>
      </c>
      <c r="E112" s="105"/>
      <c r="F112" s="105"/>
      <c r="G112" s="105"/>
      <c r="H112" s="105"/>
      <c r="I112" s="105"/>
      <c r="J112" s="106">
        <f>J406</f>
        <v>0</v>
      </c>
      <c r="L112" s="103"/>
    </row>
    <row r="113" spans="2:12" s="9" customFormat="1" ht="19.899999999999999" customHeight="1" x14ac:dyDescent="0.2">
      <c r="B113" s="103"/>
      <c r="D113" s="104" t="s">
        <v>106</v>
      </c>
      <c r="E113" s="105"/>
      <c r="F113" s="105"/>
      <c r="G113" s="105"/>
      <c r="H113" s="105"/>
      <c r="I113" s="105"/>
      <c r="J113" s="106">
        <f>J408</f>
        <v>0</v>
      </c>
      <c r="L113" s="103"/>
    </row>
    <row r="114" spans="2:12" s="9" customFormat="1" ht="14.85" customHeight="1" x14ac:dyDescent="0.2">
      <c r="B114" s="103"/>
      <c r="D114" s="104" t="s">
        <v>107</v>
      </c>
      <c r="E114" s="105"/>
      <c r="F114" s="105"/>
      <c r="G114" s="105"/>
      <c r="H114" s="105"/>
      <c r="I114" s="105"/>
      <c r="J114" s="106">
        <f>J410</f>
        <v>0</v>
      </c>
      <c r="L114" s="103"/>
    </row>
    <row r="115" spans="2:12" s="9" customFormat="1" ht="19.899999999999999" customHeight="1" x14ac:dyDescent="0.2">
      <c r="B115" s="103"/>
      <c r="D115" s="104" t="s">
        <v>108</v>
      </c>
      <c r="E115" s="105"/>
      <c r="F115" s="105"/>
      <c r="G115" s="105"/>
      <c r="H115" s="105"/>
      <c r="I115" s="105"/>
      <c r="J115" s="106">
        <f>J412</f>
        <v>0</v>
      </c>
      <c r="L115" s="103"/>
    </row>
    <row r="116" spans="2:12" s="9" customFormat="1" ht="19.899999999999999" customHeight="1" x14ac:dyDescent="0.2">
      <c r="B116" s="103"/>
      <c r="D116" s="104" t="s">
        <v>109</v>
      </c>
      <c r="E116" s="105"/>
      <c r="F116" s="105"/>
      <c r="G116" s="105"/>
      <c r="H116" s="105"/>
      <c r="I116" s="105"/>
      <c r="J116" s="106">
        <f>J433</f>
        <v>0</v>
      </c>
      <c r="L116" s="103"/>
    </row>
    <row r="117" spans="2:12" s="9" customFormat="1" ht="19.899999999999999" customHeight="1" x14ac:dyDescent="0.2">
      <c r="B117" s="103"/>
      <c r="D117" s="104" t="s">
        <v>110</v>
      </c>
      <c r="E117" s="105"/>
      <c r="F117" s="105"/>
      <c r="G117" s="105"/>
      <c r="H117" s="105"/>
      <c r="I117" s="105"/>
      <c r="J117" s="106">
        <f>J484</f>
        <v>0</v>
      </c>
      <c r="L117" s="103"/>
    </row>
    <row r="118" spans="2:12" s="9" customFormat="1" ht="19.899999999999999" customHeight="1" x14ac:dyDescent="0.2">
      <c r="B118" s="103"/>
      <c r="D118" s="104" t="s">
        <v>111</v>
      </c>
      <c r="E118" s="105"/>
      <c r="F118" s="105"/>
      <c r="G118" s="105"/>
      <c r="H118" s="105"/>
      <c r="I118" s="105"/>
      <c r="J118" s="106">
        <f>J496</f>
        <v>0</v>
      </c>
      <c r="L118" s="103"/>
    </row>
    <row r="119" spans="2:12" s="9" customFormat="1" ht="19.899999999999999" customHeight="1" x14ac:dyDescent="0.2">
      <c r="B119" s="103"/>
      <c r="D119" s="104" t="s">
        <v>112</v>
      </c>
      <c r="E119" s="105"/>
      <c r="F119" s="105"/>
      <c r="G119" s="105"/>
      <c r="H119" s="105"/>
      <c r="I119" s="105"/>
      <c r="J119" s="106">
        <f>J503</f>
        <v>0</v>
      </c>
      <c r="L119" s="103"/>
    </row>
    <row r="120" spans="2:12" s="9" customFormat="1" ht="19.899999999999999" customHeight="1" x14ac:dyDescent="0.2">
      <c r="B120" s="103"/>
      <c r="D120" s="104" t="s">
        <v>113</v>
      </c>
      <c r="E120" s="105"/>
      <c r="F120" s="105"/>
      <c r="G120" s="105"/>
      <c r="H120" s="105"/>
      <c r="I120" s="105"/>
      <c r="J120" s="106">
        <f>J539</f>
        <v>0</v>
      </c>
      <c r="L120" s="103"/>
    </row>
    <row r="121" spans="2:12" s="9" customFormat="1" ht="19.899999999999999" customHeight="1" x14ac:dyDescent="0.2">
      <c r="B121" s="103"/>
      <c r="D121" s="104" t="s">
        <v>114</v>
      </c>
      <c r="E121" s="105"/>
      <c r="F121" s="105"/>
      <c r="G121" s="105"/>
      <c r="H121" s="105"/>
      <c r="I121" s="105"/>
      <c r="J121" s="106">
        <f>J548</f>
        <v>0</v>
      </c>
      <c r="L121" s="103"/>
    </row>
    <row r="122" spans="2:12" s="9" customFormat="1" ht="19.899999999999999" customHeight="1" x14ac:dyDescent="0.2">
      <c r="B122" s="103"/>
      <c r="D122" s="104" t="s">
        <v>115</v>
      </c>
      <c r="E122" s="105"/>
      <c r="F122" s="105"/>
      <c r="G122" s="105"/>
      <c r="H122" s="105"/>
      <c r="I122" s="105"/>
      <c r="J122" s="106">
        <f>J560</f>
        <v>0</v>
      </c>
      <c r="L122" s="103"/>
    </row>
    <row r="123" spans="2:12" s="9" customFormat="1" ht="19.899999999999999" customHeight="1" x14ac:dyDescent="0.2">
      <c r="B123" s="103"/>
      <c r="D123" s="104" t="s">
        <v>116</v>
      </c>
      <c r="E123" s="105"/>
      <c r="F123" s="105"/>
      <c r="G123" s="105"/>
      <c r="H123" s="105"/>
      <c r="I123" s="105"/>
      <c r="J123" s="106">
        <f>J565</f>
        <v>0</v>
      </c>
      <c r="L123" s="103"/>
    </row>
    <row r="124" spans="2:12" s="9" customFormat="1" ht="19.899999999999999" customHeight="1" x14ac:dyDescent="0.2">
      <c r="B124" s="103"/>
      <c r="D124" s="104" t="s">
        <v>117</v>
      </c>
      <c r="E124" s="105"/>
      <c r="F124" s="105"/>
      <c r="G124" s="105"/>
      <c r="H124" s="105"/>
      <c r="I124" s="105"/>
      <c r="J124" s="106">
        <f>J594</f>
        <v>0</v>
      </c>
      <c r="L124" s="103"/>
    </row>
    <row r="125" spans="2:12" s="9" customFormat="1" ht="19.899999999999999" customHeight="1" x14ac:dyDescent="0.2">
      <c r="B125" s="103"/>
      <c r="D125" s="104" t="s">
        <v>118</v>
      </c>
      <c r="E125" s="105"/>
      <c r="F125" s="105"/>
      <c r="G125" s="105"/>
      <c r="H125" s="105"/>
      <c r="I125" s="105"/>
      <c r="J125" s="106">
        <f>J608</f>
        <v>0</v>
      </c>
      <c r="L125" s="103"/>
    </row>
    <row r="126" spans="2:12" s="9" customFormat="1" ht="19.899999999999999" customHeight="1" x14ac:dyDescent="0.2">
      <c r="B126" s="103"/>
      <c r="D126" s="104" t="s">
        <v>119</v>
      </c>
      <c r="E126" s="105"/>
      <c r="F126" s="105"/>
      <c r="G126" s="105"/>
      <c r="H126" s="105"/>
      <c r="I126" s="105"/>
      <c r="J126" s="106">
        <f>J613</f>
        <v>0</v>
      </c>
      <c r="L126" s="103"/>
    </row>
    <row r="127" spans="2:12" s="8" customFormat="1" ht="24.95" customHeight="1" x14ac:dyDescent="0.2">
      <c r="B127" s="99"/>
      <c r="D127" s="100" t="s">
        <v>120</v>
      </c>
      <c r="E127" s="101"/>
      <c r="F127" s="101"/>
      <c r="G127" s="101"/>
      <c r="H127" s="101"/>
      <c r="I127" s="101"/>
      <c r="J127" s="102">
        <f>J622</f>
        <v>0</v>
      </c>
      <c r="L127" s="99"/>
    </row>
    <row r="128" spans="2:12" s="9" customFormat="1" ht="19.899999999999999" customHeight="1" x14ac:dyDescent="0.2">
      <c r="B128" s="103"/>
      <c r="D128" s="104" t="s">
        <v>121</v>
      </c>
      <c r="E128" s="105"/>
      <c r="F128" s="105"/>
      <c r="G128" s="105"/>
      <c r="H128" s="105"/>
      <c r="I128" s="105"/>
      <c r="J128" s="106">
        <f>J623</f>
        <v>0</v>
      </c>
      <c r="L128" s="103"/>
    </row>
    <row r="129" spans="2:12" s="8" customFormat="1" ht="24.95" customHeight="1" x14ac:dyDescent="0.2">
      <c r="B129" s="99"/>
      <c r="D129" s="100" t="s">
        <v>122</v>
      </c>
      <c r="E129" s="101"/>
      <c r="F129" s="101"/>
      <c r="G129" s="101"/>
      <c r="H129" s="101"/>
      <c r="I129" s="101"/>
      <c r="J129" s="102">
        <f>J625</f>
        <v>0</v>
      </c>
      <c r="L129" s="99"/>
    </row>
    <row r="130" spans="2:12" s="1" customFormat="1" ht="21.75" customHeight="1" x14ac:dyDescent="0.2">
      <c r="B130" s="31"/>
      <c r="L130" s="31"/>
    </row>
    <row r="131" spans="2:12" s="1" customFormat="1" ht="6.95" customHeight="1" x14ac:dyDescent="0.2">
      <c r="B131" s="43"/>
      <c r="C131" s="44"/>
      <c r="D131" s="44"/>
      <c r="E131" s="44"/>
      <c r="F131" s="44"/>
      <c r="G131" s="44"/>
      <c r="H131" s="44"/>
      <c r="I131" s="44"/>
      <c r="J131" s="44"/>
      <c r="K131" s="44"/>
      <c r="L131" s="31"/>
    </row>
    <row r="135" spans="2:12" s="1" customFormat="1" ht="6.95" customHeight="1" x14ac:dyDescent="0.2">
      <c r="B135" s="45"/>
      <c r="C135" s="46"/>
      <c r="D135" s="46"/>
      <c r="E135" s="46"/>
      <c r="F135" s="46"/>
      <c r="G135" s="46"/>
      <c r="H135" s="46"/>
      <c r="I135" s="46"/>
      <c r="J135" s="46"/>
      <c r="K135" s="46"/>
      <c r="L135" s="31"/>
    </row>
    <row r="136" spans="2:12" s="1" customFormat="1" ht="24.95" customHeight="1" x14ac:dyDescent="0.2">
      <c r="B136" s="31"/>
      <c r="C136" s="20" t="s">
        <v>123</v>
      </c>
      <c r="L136" s="31"/>
    </row>
    <row r="137" spans="2:12" s="1" customFormat="1" ht="6.95" customHeight="1" x14ac:dyDescent="0.2">
      <c r="B137" s="31"/>
      <c r="L137" s="31"/>
    </row>
    <row r="138" spans="2:12" s="1" customFormat="1" ht="12" customHeight="1" x14ac:dyDescent="0.2">
      <c r="B138" s="31"/>
      <c r="C138" s="26" t="s">
        <v>16</v>
      </c>
      <c r="L138" s="31"/>
    </row>
    <row r="139" spans="2:12" s="1" customFormat="1" ht="16.5" customHeight="1" x14ac:dyDescent="0.2">
      <c r="B139" s="31"/>
      <c r="E139" s="749" t="str">
        <f>E7</f>
        <v>17-051 - Poděbrady ZUŠ</v>
      </c>
      <c r="F139" s="750"/>
      <c r="G139" s="750"/>
      <c r="H139" s="750"/>
      <c r="L139" s="31"/>
    </row>
    <row r="140" spans="2:12" s="1" customFormat="1" ht="12" customHeight="1" x14ac:dyDescent="0.2">
      <c r="B140" s="31"/>
      <c r="C140" s="26" t="s">
        <v>84</v>
      </c>
      <c r="L140" s="31"/>
    </row>
    <row r="141" spans="2:12" s="1" customFormat="1" ht="16.5" customHeight="1" x14ac:dyDescent="0.2">
      <c r="B141" s="31"/>
      <c r="E141" s="716" t="str">
        <f>E9</f>
        <v>17-051 - Poděbrady ZUŠ</v>
      </c>
      <c r="F141" s="748"/>
      <c r="G141" s="748"/>
      <c r="H141" s="748"/>
      <c r="L141" s="31"/>
    </row>
    <row r="142" spans="2:12" s="1" customFormat="1" ht="6.95" customHeight="1" x14ac:dyDescent="0.2">
      <c r="B142" s="31"/>
      <c r="L142" s="31"/>
    </row>
    <row r="143" spans="2:12" s="1" customFormat="1" ht="12" customHeight="1" x14ac:dyDescent="0.2">
      <c r="B143" s="31"/>
      <c r="C143" s="26" t="s">
        <v>20</v>
      </c>
      <c r="F143" s="24" t="str">
        <f>F12</f>
        <v xml:space="preserve"> </v>
      </c>
      <c r="I143" s="26" t="s">
        <v>22</v>
      </c>
      <c r="J143" s="51" t="str">
        <f>IF(J12="","",J12)</f>
        <v>2. 3. 2024</v>
      </c>
      <c r="L143" s="31"/>
    </row>
    <row r="144" spans="2:12" s="1" customFormat="1" ht="6.95" customHeight="1" x14ac:dyDescent="0.2">
      <c r="B144" s="31"/>
      <c r="L144" s="31"/>
    </row>
    <row r="145" spans="2:65" s="1" customFormat="1" ht="15.2" customHeight="1" x14ac:dyDescent="0.2">
      <c r="B145" s="31"/>
      <c r="C145" s="26" t="s">
        <v>24</v>
      </c>
      <c r="F145" s="24" t="str">
        <f>E15</f>
        <v xml:space="preserve"> </v>
      </c>
      <c r="I145" s="26" t="s">
        <v>29</v>
      </c>
      <c r="J145" s="29" t="str">
        <f>E21</f>
        <v xml:space="preserve"> </v>
      </c>
      <c r="L145" s="31"/>
    </row>
    <row r="146" spans="2:65" s="1" customFormat="1" ht="15.2" customHeight="1" x14ac:dyDescent="0.2">
      <c r="B146" s="31"/>
      <c r="C146" s="26" t="s">
        <v>27</v>
      </c>
      <c r="F146" s="24" t="str">
        <f>IF(E18="","",E18)</f>
        <v>Vyplň údaj</v>
      </c>
      <c r="I146" s="26" t="s">
        <v>31</v>
      </c>
      <c r="J146" s="29" t="str">
        <f>E24</f>
        <v xml:space="preserve"> </v>
      </c>
      <c r="L146" s="31"/>
    </row>
    <row r="147" spans="2:65" s="1" customFormat="1" ht="10.35" customHeight="1" x14ac:dyDescent="0.2">
      <c r="B147" s="31"/>
      <c r="L147" s="31"/>
    </row>
    <row r="148" spans="2:65" s="10" customFormat="1" ht="29.25" customHeight="1" x14ac:dyDescent="0.2">
      <c r="B148" s="107"/>
      <c r="C148" s="108" t="s">
        <v>124</v>
      </c>
      <c r="D148" s="109" t="s">
        <v>58</v>
      </c>
      <c r="E148" s="109" t="s">
        <v>54</v>
      </c>
      <c r="F148" s="109" t="s">
        <v>55</v>
      </c>
      <c r="G148" s="109" t="s">
        <v>125</v>
      </c>
      <c r="H148" s="109" t="s">
        <v>126</v>
      </c>
      <c r="I148" s="109" t="s">
        <v>127</v>
      </c>
      <c r="J148" s="110" t="s">
        <v>87</v>
      </c>
      <c r="K148" s="111" t="s">
        <v>128</v>
      </c>
      <c r="L148" s="107"/>
      <c r="M148" s="58" t="s">
        <v>1</v>
      </c>
      <c r="N148" s="59" t="s">
        <v>37</v>
      </c>
      <c r="O148" s="59" t="s">
        <v>129</v>
      </c>
      <c r="P148" s="59" t="s">
        <v>130</v>
      </c>
      <c r="Q148" s="59" t="s">
        <v>131</v>
      </c>
      <c r="R148" s="59" t="s">
        <v>132</v>
      </c>
      <c r="S148" s="59" t="s">
        <v>133</v>
      </c>
      <c r="T148" s="60" t="s">
        <v>134</v>
      </c>
    </row>
    <row r="149" spans="2:65" s="1" customFormat="1" ht="22.9" customHeight="1" x14ac:dyDescent="0.25">
      <c r="B149" s="31"/>
      <c r="C149" s="63" t="s">
        <v>135</v>
      </c>
      <c r="J149" s="112">
        <f>BK149</f>
        <v>0</v>
      </c>
      <c r="L149" s="31"/>
      <c r="M149" s="61"/>
      <c r="N149" s="52"/>
      <c r="O149" s="52"/>
      <c r="P149" s="113">
        <f>P150+P345+P622+P625</f>
        <v>0</v>
      </c>
      <c r="Q149" s="52"/>
      <c r="R149" s="113">
        <f>R150+R345+R622+R625</f>
        <v>67.541093410000016</v>
      </c>
      <c r="S149" s="52"/>
      <c r="T149" s="114">
        <f>T150+T345+T622+T625</f>
        <v>3.7350000000000001E-2</v>
      </c>
      <c r="AT149" s="16" t="s">
        <v>72</v>
      </c>
      <c r="AU149" s="16" t="s">
        <v>89</v>
      </c>
      <c r="BK149" s="115">
        <f>BK150+BK345+BK622+BK625</f>
        <v>0</v>
      </c>
    </row>
    <row r="150" spans="2:65" s="11" customFormat="1" ht="25.9" customHeight="1" x14ac:dyDescent="0.2">
      <c r="B150" s="116"/>
      <c r="D150" s="117" t="s">
        <v>72</v>
      </c>
      <c r="E150" s="118" t="s">
        <v>136</v>
      </c>
      <c r="F150" s="118" t="s">
        <v>137</v>
      </c>
      <c r="I150" s="119"/>
      <c r="J150" s="120">
        <f>BK150</f>
        <v>0</v>
      </c>
      <c r="L150" s="116"/>
      <c r="M150" s="121"/>
      <c r="P150" s="122">
        <f>P151+P162+P172+P191+P217+P262</f>
        <v>0</v>
      </c>
      <c r="R150" s="122">
        <f>R151+R162+R172+R191+R217+R262</f>
        <v>62.23392530000001</v>
      </c>
      <c r="T150" s="123">
        <f>T151+T162+T172+T191+T217+T262</f>
        <v>1.5050000000000001E-2</v>
      </c>
      <c r="AR150" s="117" t="s">
        <v>80</v>
      </c>
      <c r="AT150" s="124" t="s">
        <v>72</v>
      </c>
      <c r="AU150" s="124" t="s">
        <v>73</v>
      </c>
      <c r="AY150" s="117" t="s">
        <v>138</v>
      </c>
      <c r="BK150" s="125">
        <f>BK151+BK162+BK172+BK191+BK217+BK262</f>
        <v>0</v>
      </c>
    </row>
    <row r="151" spans="2:65" s="11" customFormat="1" ht="22.9" customHeight="1" x14ac:dyDescent="0.2">
      <c r="B151" s="116"/>
      <c r="D151" s="117" t="s">
        <v>72</v>
      </c>
      <c r="E151" s="126" t="s">
        <v>80</v>
      </c>
      <c r="F151" s="126" t="s">
        <v>139</v>
      </c>
      <c r="I151" s="119"/>
      <c r="J151" s="127">
        <f>BK151</f>
        <v>0</v>
      </c>
      <c r="L151" s="116"/>
      <c r="M151" s="121"/>
      <c r="P151" s="122">
        <f>SUM(P152:P161)</f>
        <v>0</v>
      </c>
      <c r="R151" s="122">
        <f>SUM(R152:R161)</f>
        <v>0</v>
      </c>
      <c r="T151" s="123">
        <f>SUM(T152:T161)</f>
        <v>0</v>
      </c>
      <c r="AR151" s="117" t="s">
        <v>80</v>
      </c>
      <c r="AT151" s="124" t="s">
        <v>72</v>
      </c>
      <c r="AU151" s="124" t="s">
        <v>80</v>
      </c>
      <c r="AY151" s="117" t="s">
        <v>138</v>
      </c>
      <c r="BK151" s="125">
        <f>SUM(BK152:BK161)</f>
        <v>0</v>
      </c>
    </row>
    <row r="152" spans="2:65" s="1" customFormat="1" ht="24.2" customHeight="1" x14ac:dyDescent="0.2">
      <c r="B152" s="31"/>
      <c r="C152" s="128" t="s">
        <v>80</v>
      </c>
      <c r="D152" s="128" t="s">
        <v>140</v>
      </c>
      <c r="E152" s="129" t="s">
        <v>141</v>
      </c>
      <c r="F152" s="130" t="s">
        <v>142</v>
      </c>
      <c r="G152" s="131" t="s">
        <v>143</v>
      </c>
      <c r="H152" s="132">
        <v>23.52</v>
      </c>
      <c r="I152" s="133"/>
      <c r="J152" s="134">
        <f>ROUND(I152*H152,2)</f>
        <v>0</v>
      </c>
      <c r="K152" s="135"/>
      <c r="L152" s="31"/>
      <c r="M152" s="136" t="s">
        <v>1</v>
      </c>
      <c r="N152" s="137" t="s">
        <v>38</v>
      </c>
      <c r="P152" s="138">
        <f>O152*H152</f>
        <v>0</v>
      </c>
      <c r="Q152" s="138">
        <v>0</v>
      </c>
      <c r="R152" s="138">
        <f>Q152*H152</f>
        <v>0</v>
      </c>
      <c r="S152" s="138">
        <v>0</v>
      </c>
      <c r="T152" s="139">
        <f>S152*H152</f>
        <v>0</v>
      </c>
      <c r="AR152" s="140" t="s">
        <v>144</v>
      </c>
      <c r="AT152" s="140" t="s">
        <v>140</v>
      </c>
      <c r="AU152" s="140" t="s">
        <v>82</v>
      </c>
      <c r="AY152" s="16" t="s">
        <v>138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6" t="s">
        <v>80</v>
      </c>
      <c r="BK152" s="141">
        <f>ROUND(I152*H152,2)</f>
        <v>0</v>
      </c>
      <c r="BL152" s="16" t="s">
        <v>144</v>
      </c>
      <c r="BM152" s="140" t="s">
        <v>145</v>
      </c>
    </row>
    <row r="153" spans="2:65" s="12" customFormat="1" x14ac:dyDescent="0.2">
      <c r="B153" s="142"/>
      <c r="D153" s="143" t="s">
        <v>146</v>
      </c>
      <c r="E153" s="144" t="s">
        <v>1</v>
      </c>
      <c r="F153" s="145" t="s">
        <v>147</v>
      </c>
      <c r="H153" s="146">
        <v>23.52</v>
      </c>
      <c r="I153" s="147"/>
      <c r="L153" s="142"/>
      <c r="M153" s="148"/>
      <c r="T153" s="149"/>
      <c r="AT153" s="144" t="s">
        <v>146</v>
      </c>
      <c r="AU153" s="144" t="s">
        <v>82</v>
      </c>
      <c r="AV153" s="12" t="s">
        <v>82</v>
      </c>
      <c r="AW153" s="12" t="s">
        <v>30</v>
      </c>
      <c r="AX153" s="12" t="s">
        <v>73</v>
      </c>
      <c r="AY153" s="144" t="s">
        <v>138</v>
      </c>
    </row>
    <row r="154" spans="2:65" s="13" customFormat="1" x14ac:dyDescent="0.2">
      <c r="B154" s="150"/>
      <c r="D154" s="143" t="s">
        <v>146</v>
      </c>
      <c r="E154" s="151" t="s">
        <v>1</v>
      </c>
      <c r="F154" s="152" t="s">
        <v>148</v>
      </c>
      <c r="H154" s="153">
        <v>23.52</v>
      </c>
      <c r="I154" s="154"/>
      <c r="L154" s="150"/>
      <c r="M154" s="155"/>
      <c r="T154" s="156"/>
      <c r="AT154" s="151" t="s">
        <v>146</v>
      </c>
      <c r="AU154" s="151" t="s">
        <v>82</v>
      </c>
      <c r="AV154" s="13" t="s">
        <v>144</v>
      </c>
      <c r="AW154" s="13" t="s">
        <v>30</v>
      </c>
      <c r="AX154" s="13" t="s">
        <v>80</v>
      </c>
      <c r="AY154" s="151" t="s">
        <v>138</v>
      </c>
    </row>
    <row r="155" spans="2:65" s="1" customFormat="1" ht="37.9" customHeight="1" x14ac:dyDescent="0.2">
      <c r="B155" s="31"/>
      <c r="C155" s="128" t="s">
        <v>82</v>
      </c>
      <c r="D155" s="128" t="s">
        <v>140</v>
      </c>
      <c r="E155" s="129" t="s">
        <v>149</v>
      </c>
      <c r="F155" s="130" t="s">
        <v>150</v>
      </c>
      <c r="G155" s="131" t="s">
        <v>143</v>
      </c>
      <c r="H155" s="132">
        <v>23.5</v>
      </c>
      <c r="I155" s="133"/>
      <c r="J155" s="134">
        <f>ROUND(I155*H155,2)</f>
        <v>0</v>
      </c>
      <c r="K155" s="135"/>
      <c r="L155" s="31"/>
      <c r="M155" s="136" t="s">
        <v>1</v>
      </c>
      <c r="N155" s="137" t="s">
        <v>38</v>
      </c>
      <c r="P155" s="138">
        <f>O155*H155</f>
        <v>0</v>
      </c>
      <c r="Q155" s="138">
        <v>0</v>
      </c>
      <c r="R155" s="138">
        <f>Q155*H155</f>
        <v>0</v>
      </c>
      <c r="S155" s="138">
        <v>0</v>
      </c>
      <c r="T155" s="139">
        <f>S155*H155</f>
        <v>0</v>
      </c>
      <c r="AR155" s="140" t="s">
        <v>144</v>
      </c>
      <c r="AT155" s="140" t="s">
        <v>140</v>
      </c>
      <c r="AU155" s="140" t="s">
        <v>82</v>
      </c>
      <c r="AY155" s="16" t="s">
        <v>138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6" t="s">
        <v>80</v>
      </c>
      <c r="BK155" s="141">
        <f>ROUND(I155*H155,2)</f>
        <v>0</v>
      </c>
      <c r="BL155" s="16" t="s">
        <v>144</v>
      </c>
      <c r="BM155" s="140" t="s">
        <v>151</v>
      </c>
    </row>
    <row r="156" spans="2:65" s="1" customFormat="1" ht="37.9" customHeight="1" x14ac:dyDescent="0.2">
      <c r="B156" s="31"/>
      <c r="C156" s="128" t="s">
        <v>152</v>
      </c>
      <c r="D156" s="128" t="s">
        <v>140</v>
      </c>
      <c r="E156" s="129" t="s">
        <v>153</v>
      </c>
      <c r="F156" s="130" t="s">
        <v>154</v>
      </c>
      <c r="G156" s="131" t="s">
        <v>143</v>
      </c>
      <c r="H156" s="132">
        <v>42.24</v>
      </c>
      <c r="I156" s="133"/>
      <c r="J156" s="134">
        <f>ROUND(I156*H156,2)</f>
        <v>0</v>
      </c>
      <c r="K156" s="135"/>
      <c r="L156" s="31"/>
      <c r="M156" s="136" t="s">
        <v>1</v>
      </c>
      <c r="N156" s="137" t="s">
        <v>38</v>
      </c>
      <c r="P156" s="138">
        <f>O156*H156</f>
        <v>0</v>
      </c>
      <c r="Q156" s="138">
        <v>0</v>
      </c>
      <c r="R156" s="138">
        <f>Q156*H156</f>
        <v>0</v>
      </c>
      <c r="S156" s="138">
        <v>0</v>
      </c>
      <c r="T156" s="139">
        <f>S156*H156</f>
        <v>0</v>
      </c>
      <c r="AR156" s="140" t="s">
        <v>144</v>
      </c>
      <c r="AT156" s="140" t="s">
        <v>140</v>
      </c>
      <c r="AU156" s="140" t="s">
        <v>82</v>
      </c>
      <c r="AY156" s="16" t="s">
        <v>138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6" t="s">
        <v>80</v>
      </c>
      <c r="BK156" s="141">
        <f>ROUND(I156*H156,2)</f>
        <v>0</v>
      </c>
      <c r="BL156" s="16" t="s">
        <v>144</v>
      </c>
      <c r="BM156" s="140" t="s">
        <v>155</v>
      </c>
    </row>
    <row r="157" spans="2:65" s="12" customFormat="1" x14ac:dyDescent="0.2">
      <c r="B157" s="142"/>
      <c r="D157" s="143" t="s">
        <v>146</v>
      </c>
      <c r="E157" s="144" t="s">
        <v>1</v>
      </c>
      <c r="F157" s="145" t="s">
        <v>156</v>
      </c>
      <c r="H157" s="146">
        <v>42.24</v>
      </c>
      <c r="I157" s="147"/>
      <c r="L157" s="142"/>
      <c r="M157" s="148"/>
      <c r="T157" s="149"/>
      <c r="AT157" s="144" t="s">
        <v>146</v>
      </c>
      <c r="AU157" s="144" t="s">
        <v>82</v>
      </c>
      <c r="AV157" s="12" t="s">
        <v>82</v>
      </c>
      <c r="AW157" s="12" t="s">
        <v>30</v>
      </c>
      <c r="AX157" s="12" t="s">
        <v>73</v>
      </c>
      <c r="AY157" s="144" t="s">
        <v>138</v>
      </c>
    </row>
    <row r="158" spans="2:65" s="13" customFormat="1" x14ac:dyDescent="0.2">
      <c r="B158" s="150"/>
      <c r="D158" s="143" t="s">
        <v>146</v>
      </c>
      <c r="E158" s="151" t="s">
        <v>1</v>
      </c>
      <c r="F158" s="152" t="s">
        <v>148</v>
      </c>
      <c r="H158" s="153">
        <v>42.24</v>
      </c>
      <c r="I158" s="154"/>
      <c r="L158" s="150"/>
      <c r="M158" s="155"/>
      <c r="T158" s="156"/>
      <c r="AT158" s="151" t="s">
        <v>146</v>
      </c>
      <c r="AU158" s="151" t="s">
        <v>82</v>
      </c>
      <c r="AV158" s="13" t="s">
        <v>144</v>
      </c>
      <c r="AW158" s="13" t="s">
        <v>30</v>
      </c>
      <c r="AX158" s="13" t="s">
        <v>80</v>
      </c>
      <c r="AY158" s="151" t="s">
        <v>138</v>
      </c>
    </row>
    <row r="159" spans="2:65" s="1" customFormat="1" ht="24.2" customHeight="1" x14ac:dyDescent="0.2">
      <c r="B159" s="31"/>
      <c r="C159" s="128" t="s">
        <v>144</v>
      </c>
      <c r="D159" s="128" t="s">
        <v>140</v>
      </c>
      <c r="E159" s="129" t="s">
        <v>157</v>
      </c>
      <c r="F159" s="130" t="s">
        <v>158</v>
      </c>
      <c r="G159" s="131" t="s">
        <v>143</v>
      </c>
      <c r="H159" s="132">
        <v>15.071999999999999</v>
      </c>
      <c r="I159" s="133"/>
      <c r="J159" s="134">
        <f>ROUND(I159*H159,2)</f>
        <v>0</v>
      </c>
      <c r="K159" s="135"/>
      <c r="L159" s="31"/>
      <c r="M159" s="136" t="s">
        <v>1</v>
      </c>
      <c r="N159" s="137" t="s">
        <v>38</v>
      </c>
      <c r="P159" s="138">
        <f>O159*H159</f>
        <v>0</v>
      </c>
      <c r="Q159" s="138">
        <v>0</v>
      </c>
      <c r="R159" s="138">
        <f>Q159*H159</f>
        <v>0</v>
      </c>
      <c r="S159" s="138">
        <v>0</v>
      </c>
      <c r="T159" s="139">
        <f>S159*H159</f>
        <v>0</v>
      </c>
      <c r="AR159" s="140" t="s">
        <v>144</v>
      </c>
      <c r="AT159" s="140" t="s">
        <v>140</v>
      </c>
      <c r="AU159" s="140" t="s">
        <v>82</v>
      </c>
      <c r="AY159" s="16" t="s">
        <v>138</v>
      </c>
      <c r="BE159" s="141">
        <f>IF(N159="základní",J159,0)</f>
        <v>0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6" t="s">
        <v>80</v>
      </c>
      <c r="BK159" s="141">
        <f>ROUND(I159*H159,2)</f>
        <v>0</v>
      </c>
      <c r="BL159" s="16" t="s">
        <v>144</v>
      </c>
      <c r="BM159" s="140" t="s">
        <v>159</v>
      </c>
    </row>
    <row r="160" spans="2:65" s="12" customFormat="1" x14ac:dyDescent="0.2">
      <c r="B160" s="142"/>
      <c r="D160" s="143" t="s">
        <v>146</v>
      </c>
      <c r="E160" s="144" t="s">
        <v>1</v>
      </c>
      <c r="F160" s="145" t="s">
        <v>160</v>
      </c>
      <c r="H160" s="146">
        <v>15.071999999999999</v>
      </c>
      <c r="I160" s="147"/>
      <c r="L160" s="142"/>
      <c r="M160" s="148"/>
      <c r="T160" s="149"/>
      <c r="AT160" s="144" t="s">
        <v>146</v>
      </c>
      <c r="AU160" s="144" t="s">
        <v>82</v>
      </c>
      <c r="AV160" s="12" t="s">
        <v>82</v>
      </c>
      <c r="AW160" s="12" t="s">
        <v>30</v>
      </c>
      <c r="AX160" s="12" t="s">
        <v>73</v>
      </c>
      <c r="AY160" s="144" t="s">
        <v>138</v>
      </c>
    </row>
    <row r="161" spans="2:65" s="13" customFormat="1" x14ac:dyDescent="0.2">
      <c r="B161" s="150"/>
      <c r="D161" s="143" t="s">
        <v>146</v>
      </c>
      <c r="E161" s="151" t="s">
        <v>1</v>
      </c>
      <c r="F161" s="152" t="s">
        <v>148</v>
      </c>
      <c r="H161" s="153">
        <v>15.071999999999999</v>
      </c>
      <c r="I161" s="154"/>
      <c r="L161" s="150"/>
      <c r="M161" s="155"/>
      <c r="T161" s="156"/>
      <c r="AT161" s="151" t="s">
        <v>146</v>
      </c>
      <c r="AU161" s="151" t="s">
        <v>82</v>
      </c>
      <c r="AV161" s="13" t="s">
        <v>144</v>
      </c>
      <c r="AW161" s="13" t="s">
        <v>30</v>
      </c>
      <c r="AX161" s="13" t="s">
        <v>80</v>
      </c>
      <c r="AY161" s="151" t="s">
        <v>138</v>
      </c>
    </row>
    <row r="162" spans="2:65" s="11" customFormat="1" ht="22.9" customHeight="1" x14ac:dyDescent="0.2">
      <c r="B162" s="116"/>
      <c r="D162" s="117" t="s">
        <v>72</v>
      </c>
      <c r="E162" s="126" t="s">
        <v>82</v>
      </c>
      <c r="F162" s="126" t="s">
        <v>161</v>
      </c>
      <c r="I162" s="119"/>
      <c r="J162" s="127">
        <f>BK162</f>
        <v>0</v>
      </c>
      <c r="L162" s="116"/>
      <c r="M162" s="121"/>
      <c r="P162" s="122">
        <f>SUM(P163:P171)</f>
        <v>0</v>
      </c>
      <c r="R162" s="122">
        <f>SUM(R163:R171)</f>
        <v>0</v>
      </c>
      <c r="T162" s="123">
        <f>SUM(T163:T171)</f>
        <v>0</v>
      </c>
      <c r="AR162" s="117" t="s">
        <v>80</v>
      </c>
      <c r="AT162" s="124" t="s">
        <v>72</v>
      </c>
      <c r="AU162" s="124" t="s">
        <v>80</v>
      </c>
      <c r="AY162" s="117" t="s">
        <v>138</v>
      </c>
      <c r="BK162" s="125">
        <f>SUM(BK163:BK171)</f>
        <v>0</v>
      </c>
    </row>
    <row r="163" spans="2:65" s="1" customFormat="1" ht="24.2" customHeight="1" x14ac:dyDescent="0.2">
      <c r="B163" s="31"/>
      <c r="C163" s="128" t="s">
        <v>162</v>
      </c>
      <c r="D163" s="128" t="s">
        <v>140</v>
      </c>
      <c r="E163" s="129" t="s">
        <v>163</v>
      </c>
      <c r="F163" s="130" t="s">
        <v>164</v>
      </c>
      <c r="G163" s="131" t="s">
        <v>143</v>
      </c>
      <c r="H163" s="132">
        <v>0.52800000000000002</v>
      </c>
      <c r="I163" s="133"/>
      <c r="J163" s="134">
        <f>ROUND(I163*H163,2)</f>
        <v>0</v>
      </c>
      <c r="K163" s="135"/>
      <c r="L163" s="31"/>
      <c r="M163" s="136" t="s">
        <v>1</v>
      </c>
      <c r="N163" s="137" t="s">
        <v>38</v>
      </c>
      <c r="P163" s="138">
        <f>O163*H163</f>
        <v>0</v>
      </c>
      <c r="Q163" s="138">
        <v>0</v>
      </c>
      <c r="R163" s="138">
        <f>Q163*H163</f>
        <v>0</v>
      </c>
      <c r="S163" s="138">
        <v>0</v>
      </c>
      <c r="T163" s="139">
        <f>S163*H163</f>
        <v>0</v>
      </c>
      <c r="AR163" s="140" t="s">
        <v>144</v>
      </c>
      <c r="AT163" s="140" t="s">
        <v>140</v>
      </c>
      <c r="AU163" s="140" t="s">
        <v>82</v>
      </c>
      <c r="AY163" s="16" t="s">
        <v>138</v>
      </c>
      <c r="BE163" s="141">
        <f>IF(N163="základní",J163,0)</f>
        <v>0</v>
      </c>
      <c r="BF163" s="141">
        <f>IF(N163="snížená",J163,0)</f>
        <v>0</v>
      </c>
      <c r="BG163" s="141">
        <f>IF(N163="zákl. přenesená",J163,0)</f>
        <v>0</v>
      </c>
      <c r="BH163" s="141">
        <f>IF(N163="sníž. přenesená",J163,0)</f>
        <v>0</v>
      </c>
      <c r="BI163" s="141">
        <f>IF(N163="nulová",J163,0)</f>
        <v>0</v>
      </c>
      <c r="BJ163" s="16" t="s">
        <v>80</v>
      </c>
      <c r="BK163" s="141">
        <f>ROUND(I163*H163,2)</f>
        <v>0</v>
      </c>
      <c r="BL163" s="16" t="s">
        <v>144</v>
      </c>
      <c r="BM163" s="140" t="s">
        <v>8</v>
      </c>
    </row>
    <row r="164" spans="2:65" s="12" customFormat="1" x14ac:dyDescent="0.2">
      <c r="B164" s="142"/>
      <c r="D164" s="143" t="s">
        <v>146</v>
      </c>
      <c r="E164" s="144" t="s">
        <v>1</v>
      </c>
      <c r="F164" s="145" t="s">
        <v>165</v>
      </c>
      <c r="H164" s="146">
        <v>0.52800000000000002</v>
      </c>
      <c r="I164" s="147"/>
      <c r="L164" s="142"/>
      <c r="M164" s="148"/>
      <c r="T164" s="149"/>
      <c r="AT164" s="144" t="s">
        <v>146</v>
      </c>
      <c r="AU164" s="144" t="s">
        <v>82</v>
      </c>
      <c r="AV164" s="12" t="s">
        <v>82</v>
      </c>
      <c r="AW164" s="12" t="s">
        <v>30</v>
      </c>
      <c r="AX164" s="12" t="s">
        <v>73</v>
      </c>
      <c r="AY164" s="144" t="s">
        <v>138</v>
      </c>
    </row>
    <row r="165" spans="2:65" s="13" customFormat="1" x14ac:dyDescent="0.2">
      <c r="B165" s="150"/>
      <c r="D165" s="143" t="s">
        <v>146</v>
      </c>
      <c r="E165" s="151" t="s">
        <v>1</v>
      </c>
      <c r="F165" s="152" t="s">
        <v>148</v>
      </c>
      <c r="H165" s="153">
        <v>0.52800000000000002</v>
      </c>
      <c r="I165" s="154"/>
      <c r="L165" s="150"/>
      <c r="M165" s="155"/>
      <c r="T165" s="156"/>
      <c r="AT165" s="151" t="s">
        <v>146</v>
      </c>
      <c r="AU165" s="151" t="s">
        <v>82</v>
      </c>
      <c r="AV165" s="13" t="s">
        <v>144</v>
      </c>
      <c r="AW165" s="13" t="s">
        <v>30</v>
      </c>
      <c r="AX165" s="13" t="s">
        <v>80</v>
      </c>
      <c r="AY165" s="151" t="s">
        <v>138</v>
      </c>
    </row>
    <row r="166" spans="2:65" s="1" customFormat="1" ht="16.5" customHeight="1" x14ac:dyDescent="0.2">
      <c r="B166" s="31"/>
      <c r="C166" s="128" t="s">
        <v>166</v>
      </c>
      <c r="D166" s="128" t="s">
        <v>140</v>
      </c>
      <c r="E166" s="129" t="s">
        <v>167</v>
      </c>
      <c r="F166" s="130" t="s">
        <v>168</v>
      </c>
      <c r="G166" s="131" t="s">
        <v>143</v>
      </c>
      <c r="H166" s="132">
        <v>2.1120000000000001</v>
      </c>
      <c r="I166" s="133"/>
      <c r="J166" s="134">
        <f>ROUND(I166*H166,2)</f>
        <v>0</v>
      </c>
      <c r="K166" s="135"/>
      <c r="L166" s="31"/>
      <c r="M166" s="136" t="s">
        <v>1</v>
      </c>
      <c r="N166" s="137" t="s">
        <v>38</v>
      </c>
      <c r="P166" s="138">
        <f>O166*H166</f>
        <v>0</v>
      </c>
      <c r="Q166" s="138">
        <v>0</v>
      </c>
      <c r="R166" s="138">
        <f>Q166*H166</f>
        <v>0</v>
      </c>
      <c r="S166" s="138">
        <v>0</v>
      </c>
      <c r="T166" s="139">
        <f>S166*H166</f>
        <v>0</v>
      </c>
      <c r="AR166" s="140" t="s">
        <v>144</v>
      </c>
      <c r="AT166" s="140" t="s">
        <v>140</v>
      </c>
      <c r="AU166" s="140" t="s">
        <v>82</v>
      </c>
      <c r="AY166" s="16" t="s">
        <v>138</v>
      </c>
      <c r="BE166" s="141">
        <f>IF(N166="základní",J166,0)</f>
        <v>0</v>
      </c>
      <c r="BF166" s="141">
        <f>IF(N166="snížená",J166,0)</f>
        <v>0</v>
      </c>
      <c r="BG166" s="141">
        <f>IF(N166="zákl. přenesená",J166,0)</f>
        <v>0</v>
      </c>
      <c r="BH166" s="141">
        <f>IF(N166="sníž. přenesená",J166,0)</f>
        <v>0</v>
      </c>
      <c r="BI166" s="141">
        <f>IF(N166="nulová",J166,0)</f>
        <v>0</v>
      </c>
      <c r="BJ166" s="16" t="s">
        <v>80</v>
      </c>
      <c r="BK166" s="141">
        <f>ROUND(I166*H166,2)</f>
        <v>0</v>
      </c>
      <c r="BL166" s="16" t="s">
        <v>144</v>
      </c>
      <c r="BM166" s="140" t="s">
        <v>169</v>
      </c>
    </row>
    <row r="167" spans="2:65" s="12" customFormat="1" x14ac:dyDescent="0.2">
      <c r="B167" s="142"/>
      <c r="D167" s="143" t="s">
        <v>146</v>
      </c>
      <c r="E167" s="144" t="s">
        <v>1</v>
      </c>
      <c r="F167" s="145" t="s">
        <v>170</v>
      </c>
      <c r="H167" s="146">
        <v>2.1120000000000001</v>
      </c>
      <c r="I167" s="147"/>
      <c r="L167" s="142"/>
      <c r="M167" s="148"/>
      <c r="T167" s="149"/>
      <c r="AT167" s="144" t="s">
        <v>146</v>
      </c>
      <c r="AU167" s="144" t="s">
        <v>82</v>
      </c>
      <c r="AV167" s="12" t="s">
        <v>82</v>
      </c>
      <c r="AW167" s="12" t="s">
        <v>30</v>
      </c>
      <c r="AX167" s="12" t="s">
        <v>73</v>
      </c>
      <c r="AY167" s="144" t="s">
        <v>138</v>
      </c>
    </row>
    <row r="168" spans="2:65" s="13" customFormat="1" x14ac:dyDescent="0.2">
      <c r="B168" s="150"/>
      <c r="D168" s="143" t="s">
        <v>146</v>
      </c>
      <c r="E168" s="151" t="s">
        <v>1</v>
      </c>
      <c r="F168" s="152" t="s">
        <v>148</v>
      </c>
      <c r="H168" s="153">
        <v>2.1120000000000001</v>
      </c>
      <c r="I168" s="154"/>
      <c r="L168" s="150"/>
      <c r="M168" s="155"/>
      <c r="T168" s="156"/>
      <c r="AT168" s="151" t="s">
        <v>146</v>
      </c>
      <c r="AU168" s="151" t="s">
        <v>82</v>
      </c>
      <c r="AV168" s="13" t="s">
        <v>144</v>
      </c>
      <c r="AW168" s="13" t="s">
        <v>30</v>
      </c>
      <c r="AX168" s="13" t="s">
        <v>80</v>
      </c>
      <c r="AY168" s="151" t="s">
        <v>138</v>
      </c>
    </row>
    <row r="169" spans="2:65" s="1" customFormat="1" ht="21.75" customHeight="1" x14ac:dyDescent="0.2">
      <c r="B169" s="31"/>
      <c r="C169" s="128" t="s">
        <v>171</v>
      </c>
      <c r="D169" s="128" t="s">
        <v>140</v>
      </c>
      <c r="E169" s="129" t="s">
        <v>172</v>
      </c>
      <c r="F169" s="130" t="s">
        <v>173</v>
      </c>
      <c r="G169" s="131" t="s">
        <v>174</v>
      </c>
      <c r="H169" s="132">
        <v>0.13100000000000001</v>
      </c>
      <c r="I169" s="133"/>
      <c r="J169" s="134">
        <f>ROUND(I169*H169,2)</f>
        <v>0</v>
      </c>
      <c r="K169" s="135"/>
      <c r="L169" s="31"/>
      <c r="M169" s="136" t="s">
        <v>1</v>
      </c>
      <c r="N169" s="137" t="s">
        <v>38</v>
      </c>
      <c r="P169" s="138">
        <f>O169*H169</f>
        <v>0</v>
      </c>
      <c r="Q169" s="138">
        <v>0</v>
      </c>
      <c r="R169" s="138">
        <f>Q169*H169</f>
        <v>0</v>
      </c>
      <c r="S169" s="138">
        <v>0</v>
      </c>
      <c r="T169" s="139">
        <f>S169*H169</f>
        <v>0</v>
      </c>
      <c r="AR169" s="140" t="s">
        <v>144</v>
      </c>
      <c r="AT169" s="140" t="s">
        <v>140</v>
      </c>
      <c r="AU169" s="140" t="s">
        <v>82</v>
      </c>
      <c r="AY169" s="16" t="s">
        <v>138</v>
      </c>
      <c r="BE169" s="141">
        <f>IF(N169="základní",J169,0)</f>
        <v>0</v>
      </c>
      <c r="BF169" s="141">
        <f>IF(N169="snížená",J169,0)</f>
        <v>0</v>
      </c>
      <c r="BG169" s="141">
        <f>IF(N169="zákl. přenesená",J169,0)</f>
        <v>0</v>
      </c>
      <c r="BH169" s="141">
        <f>IF(N169="sníž. přenesená",J169,0)</f>
        <v>0</v>
      </c>
      <c r="BI169" s="141">
        <f>IF(N169="nulová",J169,0)</f>
        <v>0</v>
      </c>
      <c r="BJ169" s="16" t="s">
        <v>80</v>
      </c>
      <c r="BK169" s="141">
        <f>ROUND(I169*H169,2)</f>
        <v>0</v>
      </c>
      <c r="BL169" s="16" t="s">
        <v>144</v>
      </c>
      <c r="BM169" s="140" t="s">
        <v>175</v>
      </c>
    </row>
    <row r="170" spans="2:65" s="12" customFormat="1" x14ac:dyDescent="0.2">
      <c r="B170" s="142"/>
      <c r="D170" s="143" t="s">
        <v>146</v>
      </c>
      <c r="E170" s="144" t="s">
        <v>1</v>
      </c>
      <c r="F170" s="145" t="s">
        <v>176</v>
      </c>
      <c r="H170" s="146">
        <v>0.13100000000000001</v>
      </c>
      <c r="I170" s="147"/>
      <c r="L170" s="142"/>
      <c r="M170" s="148"/>
      <c r="T170" s="149"/>
      <c r="AT170" s="144" t="s">
        <v>146</v>
      </c>
      <c r="AU170" s="144" t="s">
        <v>82</v>
      </c>
      <c r="AV170" s="12" t="s">
        <v>82</v>
      </c>
      <c r="AW170" s="12" t="s">
        <v>30</v>
      </c>
      <c r="AX170" s="12" t="s">
        <v>73</v>
      </c>
      <c r="AY170" s="144" t="s">
        <v>138</v>
      </c>
    </row>
    <row r="171" spans="2:65" s="13" customFormat="1" x14ac:dyDescent="0.2">
      <c r="B171" s="150"/>
      <c r="D171" s="143" t="s">
        <v>146</v>
      </c>
      <c r="E171" s="151" t="s">
        <v>1</v>
      </c>
      <c r="F171" s="152" t="s">
        <v>148</v>
      </c>
      <c r="H171" s="153">
        <v>0.13100000000000001</v>
      </c>
      <c r="I171" s="154"/>
      <c r="L171" s="150"/>
      <c r="M171" s="155"/>
      <c r="T171" s="156"/>
      <c r="AT171" s="151" t="s">
        <v>146</v>
      </c>
      <c r="AU171" s="151" t="s">
        <v>82</v>
      </c>
      <c r="AV171" s="13" t="s">
        <v>144</v>
      </c>
      <c r="AW171" s="13" t="s">
        <v>30</v>
      </c>
      <c r="AX171" s="13" t="s">
        <v>80</v>
      </c>
      <c r="AY171" s="151" t="s">
        <v>138</v>
      </c>
    </row>
    <row r="172" spans="2:65" s="11" customFormat="1" ht="22.9" customHeight="1" x14ac:dyDescent="0.2">
      <c r="B172" s="116"/>
      <c r="D172" s="117" t="s">
        <v>72</v>
      </c>
      <c r="E172" s="126" t="s">
        <v>152</v>
      </c>
      <c r="F172" s="126" t="s">
        <v>177</v>
      </c>
      <c r="I172" s="119"/>
      <c r="J172" s="127">
        <f>BK172</f>
        <v>0</v>
      </c>
      <c r="L172" s="116"/>
      <c r="M172" s="121"/>
      <c r="P172" s="122">
        <f>SUM(P173:P190)</f>
        <v>0</v>
      </c>
      <c r="R172" s="122">
        <f>SUM(R173:R190)</f>
        <v>41.505343200000006</v>
      </c>
      <c r="T172" s="123">
        <f>SUM(T173:T190)</f>
        <v>0</v>
      </c>
      <c r="AR172" s="117" t="s">
        <v>80</v>
      </c>
      <c r="AT172" s="124" t="s">
        <v>72</v>
      </c>
      <c r="AU172" s="124" t="s">
        <v>80</v>
      </c>
      <c r="AY172" s="117" t="s">
        <v>138</v>
      </c>
      <c r="BK172" s="125">
        <f>SUM(BK173:BK190)</f>
        <v>0</v>
      </c>
    </row>
    <row r="173" spans="2:65" s="1" customFormat="1" ht="24.2" customHeight="1" x14ac:dyDescent="0.2">
      <c r="B173" s="31"/>
      <c r="C173" s="128" t="s">
        <v>178</v>
      </c>
      <c r="D173" s="128" t="s">
        <v>140</v>
      </c>
      <c r="E173" s="129" t="s">
        <v>179</v>
      </c>
      <c r="F173" s="130" t="s">
        <v>180</v>
      </c>
      <c r="G173" s="131" t="s">
        <v>143</v>
      </c>
      <c r="H173" s="132">
        <v>2.0579999999999998</v>
      </c>
      <c r="I173" s="133"/>
      <c r="J173" s="134">
        <f>ROUND(I173*H173,2)</f>
        <v>0</v>
      </c>
      <c r="K173" s="135"/>
      <c r="L173" s="31"/>
      <c r="M173" s="136" t="s">
        <v>1</v>
      </c>
      <c r="N173" s="137" t="s">
        <v>38</v>
      </c>
      <c r="P173" s="138">
        <f>O173*H173</f>
        <v>0</v>
      </c>
      <c r="Q173" s="138">
        <v>0</v>
      </c>
      <c r="R173" s="138">
        <f>Q173*H173</f>
        <v>0</v>
      </c>
      <c r="S173" s="138">
        <v>0</v>
      </c>
      <c r="T173" s="139">
        <f>S173*H173</f>
        <v>0</v>
      </c>
      <c r="AR173" s="140" t="s">
        <v>144</v>
      </c>
      <c r="AT173" s="140" t="s">
        <v>140</v>
      </c>
      <c r="AU173" s="140" t="s">
        <v>82</v>
      </c>
      <c r="AY173" s="16" t="s">
        <v>138</v>
      </c>
      <c r="BE173" s="141">
        <f>IF(N173="základní",J173,0)</f>
        <v>0</v>
      </c>
      <c r="BF173" s="141">
        <f>IF(N173="snížená",J173,0)</f>
        <v>0</v>
      </c>
      <c r="BG173" s="141">
        <f>IF(N173="zákl. přenesená",J173,0)</f>
        <v>0</v>
      </c>
      <c r="BH173" s="141">
        <f>IF(N173="sníž. přenesená",J173,0)</f>
        <v>0</v>
      </c>
      <c r="BI173" s="141">
        <f>IF(N173="nulová",J173,0)</f>
        <v>0</v>
      </c>
      <c r="BJ173" s="16" t="s">
        <v>80</v>
      </c>
      <c r="BK173" s="141">
        <f>ROUND(I173*H173,2)</f>
        <v>0</v>
      </c>
      <c r="BL173" s="16" t="s">
        <v>144</v>
      </c>
      <c r="BM173" s="140" t="s">
        <v>181</v>
      </c>
    </row>
    <row r="174" spans="2:65" s="12" customFormat="1" x14ac:dyDescent="0.2">
      <c r="B174" s="142"/>
      <c r="D174" s="143" t="s">
        <v>146</v>
      </c>
      <c r="E174" s="144" t="s">
        <v>1</v>
      </c>
      <c r="F174" s="145" t="s">
        <v>182</v>
      </c>
      <c r="H174" s="146">
        <v>2.0579999999999998</v>
      </c>
      <c r="I174" s="147"/>
      <c r="L174" s="142"/>
      <c r="M174" s="148"/>
      <c r="T174" s="149"/>
      <c r="AT174" s="144" t="s">
        <v>146</v>
      </c>
      <c r="AU174" s="144" t="s">
        <v>82</v>
      </c>
      <c r="AV174" s="12" t="s">
        <v>82</v>
      </c>
      <c r="AW174" s="12" t="s">
        <v>30</v>
      </c>
      <c r="AX174" s="12" t="s">
        <v>73</v>
      </c>
      <c r="AY174" s="144" t="s">
        <v>138</v>
      </c>
    </row>
    <row r="175" spans="2:65" s="13" customFormat="1" x14ac:dyDescent="0.2">
      <c r="B175" s="150"/>
      <c r="D175" s="143" t="s">
        <v>146</v>
      </c>
      <c r="E175" s="151" t="s">
        <v>1</v>
      </c>
      <c r="F175" s="152" t="s">
        <v>148</v>
      </c>
      <c r="H175" s="153">
        <v>2.0579999999999998</v>
      </c>
      <c r="I175" s="154"/>
      <c r="L175" s="150"/>
      <c r="M175" s="155"/>
      <c r="T175" s="156"/>
      <c r="AT175" s="151" t="s">
        <v>146</v>
      </c>
      <c r="AU175" s="151" t="s">
        <v>82</v>
      </c>
      <c r="AV175" s="13" t="s">
        <v>144</v>
      </c>
      <c r="AW175" s="13" t="s">
        <v>30</v>
      </c>
      <c r="AX175" s="13" t="s">
        <v>80</v>
      </c>
      <c r="AY175" s="151" t="s">
        <v>138</v>
      </c>
    </row>
    <row r="176" spans="2:65" s="1" customFormat="1" ht="24.2" customHeight="1" x14ac:dyDescent="0.2">
      <c r="B176" s="31"/>
      <c r="C176" s="128" t="s">
        <v>183</v>
      </c>
      <c r="D176" s="128" t="s">
        <v>140</v>
      </c>
      <c r="E176" s="129" t="s">
        <v>184</v>
      </c>
      <c r="F176" s="130" t="s">
        <v>185</v>
      </c>
      <c r="G176" s="131" t="s">
        <v>186</v>
      </c>
      <c r="H176" s="132">
        <v>121.608</v>
      </c>
      <c r="I176" s="133"/>
      <c r="J176" s="134">
        <f>ROUND(I176*H176,2)</f>
        <v>0</v>
      </c>
      <c r="K176" s="135"/>
      <c r="L176" s="31"/>
      <c r="M176" s="136" t="s">
        <v>1</v>
      </c>
      <c r="N176" s="137" t="s">
        <v>38</v>
      </c>
      <c r="P176" s="138">
        <f>O176*H176</f>
        <v>0</v>
      </c>
      <c r="Q176" s="138">
        <v>0.26905000000000001</v>
      </c>
      <c r="R176" s="138">
        <f>Q176*H176</f>
        <v>32.718632400000004</v>
      </c>
      <c r="S176" s="138">
        <v>0</v>
      </c>
      <c r="T176" s="139">
        <f>S176*H176</f>
        <v>0</v>
      </c>
      <c r="AR176" s="140" t="s">
        <v>144</v>
      </c>
      <c r="AT176" s="140" t="s">
        <v>140</v>
      </c>
      <c r="AU176" s="140" t="s">
        <v>82</v>
      </c>
      <c r="AY176" s="16" t="s">
        <v>138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6" t="s">
        <v>80</v>
      </c>
      <c r="BK176" s="141">
        <f>ROUND(I176*H176,2)</f>
        <v>0</v>
      </c>
      <c r="BL176" s="16" t="s">
        <v>144</v>
      </c>
      <c r="BM176" s="140" t="s">
        <v>187</v>
      </c>
    </row>
    <row r="177" spans="2:65" s="12" customFormat="1" ht="22.5" x14ac:dyDescent="0.2">
      <c r="B177" s="142"/>
      <c r="D177" s="143" t="s">
        <v>146</v>
      </c>
      <c r="E177" s="144" t="s">
        <v>1</v>
      </c>
      <c r="F177" s="145" t="s">
        <v>188</v>
      </c>
      <c r="H177" s="146">
        <v>116.48</v>
      </c>
      <c r="I177" s="147"/>
      <c r="L177" s="142"/>
      <c r="M177" s="148"/>
      <c r="T177" s="149"/>
      <c r="AT177" s="144" t="s">
        <v>146</v>
      </c>
      <c r="AU177" s="144" t="s">
        <v>82</v>
      </c>
      <c r="AV177" s="12" t="s">
        <v>82</v>
      </c>
      <c r="AW177" s="12" t="s">
        <v>30</v>
      </c>
      <c r="AX177" s="12" t="s">
        <v>73</v>
      </c>
      <c r="AY177" s="144" t="s">
        <v>138</v>
      </c>
    </row>
    <row r="178" spans="2:65" s="12" customFormat="1" x14ac:dyDescent="0.2">
      <c r="B178" s="142"/>
      <c r="D178" s="143" t="s">
        <v>146</v>
      </c>
      <c r="E178" s="144" t="s">
        <v>1</v>
      </c>
      <c r="F178" s="145" t="s">
        <v>189</v>
      </c>
      <c r="H178" s="146">
        <v>5.1280000000000001</v>
      </c>
      <c r="I178" s="147"/>
      <c r="L178" s="142"/>
      <c r="M178" s="148"/>
      <c r="T178" s="149"/>
      <c r="AT178" s="144" t="s">
        <v>146</v>
      </c>
      <c r="AU178" s="144" t="s">
        <v>82</v>
      </c>
      <c r="AV178" s="12" t="s">
        <v>82</v>
      </c>
      <c r="AW178" s="12" t="s">
        <v>30</v>
      </c>
      <c r="AX178" s="12" t="s">
        <v>73</v>
      </c>
      <c r="AY178" s="144" t="s">
        <v>138</v>
      </c>
    </row>
    <row r="179" spans="2:65" s="13" customFormat="1" x14ac:dyDescent="0.2">
      <c r="B179" s="150"/>
      <c r="D179" s="143" t="s">
        <v>146</v>
      </c>
      <c r="E179" s="151" t="s">
        <v>1</v>
      </c>
      <c r="F179" s="152" t="s">
        <v>148</v>
      </c>
      <c r="H179" s="153">
        <v>121.608</v>
      </c>
      <c r="I179" s="154"/>
      <c r="L179" s="150"/>
      <c r="M179" s="155"/>
      <c r="T179" s="156"/>
      <c r="AT179" s="151" t="s">
        <v>146</v>
      </c>
      <c r="AU179" s="151" t="s">
        <v>82</v>
      </c>
      <c r="AV179" s="13" t="s">
        <v>144</v>
      </c>
      <c r="AW179" s="13" t="s">
        <v>30</v>
      </c>
      <c r="AX179" s="13" t="s">
        <v>80</v>
      </c>
      <c r="AY179" s="151" t="s">
        <v>138</v>
      </c>
    </row>
    <row r="180" spans="2:65" s="1" customFormat="1" ht="24.2" customHeight="1" x14ac:dyDescent="0.2">
      <c r="B180" s="31"/>
      <c r="C180" s="128" t="s">
        <v>159</v>
      </c>
      <c r="D180" s="128" t="s">
        <v>140</v>
      </c>
      <c r="E180" s="129" t="s">
        <v>190</v>
      </c>
      <c r="F180" s="130" t="s">
        <v>191</v>
      </c>
      <c r="G180" s="131" t="s">
        <v>186</v>
      </c>
      <c r="H180" s="132">
        <v>5.28</v>
      </c>
      <c r="I180" s="133"/>
      <c r="J180" s="134">
        <f>ROUND(I180*H180,2)</f>
        <v>0</v>
      </c>
      <c r="K180" s="135"/>
      <c r="L180" s="31"/>
      <c r="M180" s="136" t="s">
        <v>1</v>
      </c>
      <c r="N180" s="137" t="s">
        <v>38</v>
      </c>
      <c r="P180" s="138">
        <f>O180*H180</f>
        <v>0</v>
      </c>
      <c r="Q180" s="138">
        <v>0.35010999999999998</v>
      </c>
      <c r="R180" s="138">
        <f>Q180*H180</f>
        <v>1.8485807999999999</v>
      </c>
      <c r="S180" s="138">
        <v>0</v>
      </c>
      <c r="T180" s="139">
        <f>S180*H180</f>
        <v>0</v>
      </c>
      <c r="AR180" s="140" t="s">
        <v>144</v>
      </c>
      <c r="AT180" s="140" t="s">
        <v>140</v>
      </c>
      <c r="AU180" s="140" t="s">
        <v>82</v>
      </c>
      <c r="AY180" s="16" t="s">
        <v>138</v>
      </c>
      <c r="BE180" s="141">
        <f>IF(N180="základní",J180,0)</f>
        <v>0</v>
      </c>
      <c r="BF180" s="141">
        <f>IF(N180="snížená",J180,0)</f>
        <v>0</v>
      </c>
      <c r="BG180" s="141">
        <f>IF(N180="zákl. přenesená",J180,0)</f>
        <v>0</v>
      </c>
      <c r="BH180" s="141">
        <f>IF(N180="sníž. přenesená",J180,0)</f>
        <v>0</v>
      </c>
      <c r="BI180" s="141">
        <f>IF(N180="nulová",J180,0)</f>
        <v>0</v>
      </c>
      <c r="BJ180" s="16" t="s">
        <v>80</v>
      </c>
      <c r="BK180" s="141">
        <f>ROUND(I180*H180,2)</f>
        <v>0</v>
      </c>
      <c r="BL180" s="16" t="s">
        <v>144</v>
      </c>
      <c r="BM180" s="140" t="s">
        <v>192</v>
      </c>
    </row>
    <row r="181" spans="2:65" s="12" customFormat="1" x14ac:dyDescent="0.2">
      <c r="B181" s="142"/>
      <c r="D181" s="143" t="s">
        <v>146</v>
      </c>
      <c r="E181" s="144" t="s">
        <v>1</v>
      </c>
      <c r="F181" s="145" t="s">
        <v>193</v>
      </c>
      <c r="H181" s="146">
        <v>5.28</v>
      </c>
      <c r="I181" s="147"/>
      <c r="L181" s="142"/>
      <c r="M181" s="148"/>
      <c r="T181" s="149"/>
      <c r="AT181" s="144" t="s">
        <v>146</v>
      </c>
      <c r="AU181" s="144" t="s">
        <v>82</v>
      </c>
      <c r="AV181" s="12" t="s">
        <v>82</v>
      </c>
      <c r="AW181" s="12" t="s">
        <v>30</v>
      </c>
      <c r="AX181" s="12" t="s">
        <v>73</v>
      </c>
      <c r="AY181" s="144" t="s">
        <v>138</v>
      </c>
    </row>
    <row r="182" spans="2:65" s="13" customFormat="1" x14ac:dyDescent="0.2">
      <c r="B182" s="150"/>
      <c r="D182" s="143" t="s">
        <v>146</v>
      </c>
      <c r="E182" s="151" t="s">
        <v>1</v>
      </c>
      <c r="F182" s="152" t="s">
        <v>148</v>
      </c>
      <c r="H182" s="153">
        <v>5.28</v>
      </c>
      <c r="I182" s="154"/>
      <c r="L182" s="150"/>
      <c r="M182" s="155"/>
      <c r="T182" s="156"/>
      <c r="AT182" s="151" t="s">
        <v>146</v>
      </c>
      <c r="AU182" s="151" t="s">
        <v>82</v>
      </c>
      <c r="AV182" s="13" t="s">
        <v>144</v>
      </c>
      <c r="AW182" s="13" t="s">
        <v>30</v>
      </c>
      <c r="AX182" s="13" t="s">
        <v>80</v>
      </c>
      <c r="AY182" s="151" t="s">
        <v>138</v>
      </c>
    </row>
    <row r="183" spans="2:65" s="1" customFormat="1" ht="24.2" customHeight="1" x14ac:dyDescent="0.2">
      <c r="B183" s="31"/>
      <c r="C183" s="128" t="s">
        <v>194</v>
      </c>
      <c r="D183" s="128" t="s">
        <v>140</v>
      </c>
      <c r="E183" s="129" t="s">
        <v>195</v>
      </c>
      <c r="F183" s="130" t="s">
        <v>196</v>
      </c>
      <c r="G183" s="131" t="s">
        <v>143</v>
      </c>
      <c r="H183" s="132">
        <v>3.12</v>
      </c>
      <c r="I183" s="133"/>
      <c r="J183" s="134">
        <f>ROUND(I183*H183,2)</f>
        <v>0</v>
      </c>
      <c r="K183" s="135"/>
      <c r="L183" s="31"/>
      <c r="M183" s="136" t="s">
        <v>1</v>
      </c>
      <c r="N183" s="137" t="s">
        <v>38</v>
      </c>
      <c r="P183" s="138">
        <f>O183*H183</f>
        <v>0</v>
      </c>
      <c r="Q183" s="138">
        <v>1.9615</v>
      </c>
      <c r="R183" s="138">
        <f>Q183*H183</f>
        <v>6.1198800000000002</v>
      </c>
      <c r="S183" s="138">
        <v>0</v>
      </c>
      <c r="T183" s="139">
        <f>S183*H183</f>
        <v>0</v>
      </c>
      <c r="AR183" s="140" t="s">
        <v>144</v>
      </c>
      <c r="AT183" s="140" t="s">
        <v>140</v>
      </c>
      <c r="AU183" s="140" t="s">
        <v>82</v>
      </c>
      <c r="AY183" s="16" t="s">
        <v>138</v>
      </c>
      <c r="BE183" s="141">
        <f>IF(N183="základní",J183,0)</f>
        <v>0</v>
      </c>
      <c r="BF183" s="141">
        <f>IF(N183="snížená",J183,0)</f>
        <v>0</v>
      </c>
      <c r="BG183" s="141">
        <f>IF(N183="zákl. přenesená",J183,0)</f>
        <v>0</v>
      </c>
      <c r="BH183" s="141">
        <f>IF(N183="sníž. přenesená",J183,0)</f>
        <v>0</v>
      </c>
      <c r="BI183" s="141">
        <f>IF(N183="nulová",J183,0)</f>
        <v>0</v>
      </c>
      <c r="BJ183" s="16" t="s">
        <v>80</v>
      </c>
      <c r="BK183" s="141">
        <f>ROUND(I183*H183,2)</f>
        <v>0</v>
      </c>
      <c r="BL183" s="16" t="s">
        <v>144</v>
      </c>
      <c r="BM183" s="140" t="s">
        <v>197</v>
      </c>
    </row>
    <row r="184" spans="2:65" s="12" customFormat="1" x14ac:dyDescent="0.2">
      <c r="B184" s="142"/>
      <c r="D184" s="143" t="s">
        <v>146</v>
      </c>
      <c r="E184" s="144" t="s">
        <v>1</v>
      </c>
      <c r="F184" s="145" t="s">
        <v>198</v>
      </c>
      <c r="H184" s="146">
        <v>3.12</v>
      </c>
      <c r="I184" s="147"/>
      <c r="L184" s="142"/>
      <c r="M184" s="148"/>
      <c r="T184" s="149"/>
      <c r="AT184" s="144" t="s">
        <v>146</v>
      </c>
      <c r="AU184" s="144" t="s">
        <v>82</v>
      </c>
      <c r="AV184" s="12" t="s">
        <v>82</v>
      </c>
      <c r="AW184" s="12" t="s">
        <v>30</v>
      </c>
      <c r="AX184" s="12" t="s">
        <v>73</v>
      </c>
      <c r="AY184" s="144" t="s">
        <v>138</v>
      </c>
    </row>
    <row r="185" spans="2:65" s="13" customFormat="1" x14ac:dyDescent="0.2">
      <c r="B185" s="150"/>
      <c r="D185" s="143" t="s">
        <v>146</v>
      </c>
      <c r="E185" s="151" t="s">
        <v>1</v>
      </c>
      <c r="F185" s="152" t="s">
        <v>148</v>
      </c>
      <c r="H185" s="153">
        <v>3.12</v>
      </c>
      <c r="I185" s="154"/>
      <c r="L185" s="150"/>
      <c r="M185" s="155"/>
      <c r="T185" s="156"/>
      <c r="AT185" s="151" t="s">
        <v>146</v>
      </c>
      <c r="AU185" s="151" t="s">
        <v>82</v>
      </c>
      <c r="AV185" s="13" t="s">
        <v>144</v>
      </c>
      <c r="AW185" s="13" t="s">
        <v>30</v>
      </c>
      <c r="AX185" s="13" t="s">
        <v>80</v>
      </c>
      <c r="AY185" s="151" t="s">
        <v>138</v>
      </c>
    </row>
    <row r="186" spans="2:65" s="1" customFormat="1" ht="21.75" customHeight="1" x14ac:dyDescent="0.2">
      <c r="B186" s="31"/>
      <c r="C186" s="128" t="s">
        <v>8</v>
      </c>
      <c r="D186" s="128" t="s">
        <v>140</v>
      </c>
      <c r="E186" s="129" t="s">
        <v>199</v>
      </c>
      <c r="F186" s="130" t="s">
        <v>200</v>
      </c>
      <c r="G186" s="131" t="s">
        <v>201</v>
      </c>
      <c r="H186" s="132">
        <v>15</v>
      </c>
      <c r="I186" s="133"/>
      <c r="J186" s="134">
        <f>ROUND(I186*H186,2)</f>
        <v>0</v>
      </c>
      <c r="K186" s="135"/>
      <c r="L186" s="31"/>
      <c r="M186" s="136" t="s">
        <v>1</v>
      </c>
      <c r="N186" s="137" t="s">
        <v>38</v>
      </c>
      <c r="P186" s="138">
        <f>O186*H186</f>
        <v>0</v>
      </c>
      <c r="Q186" s="138">
        <v>5.4550000000000001E-2</v>
      </c>
      <c r="R186" s="138">
        <f>Q186*H186</f>
        <v>0.81825000000000003</v>
      </c>
      <c r="S186" s="138">
        <v>0</v>
      </c>
      <c r="T186" s="139">
        <f>S186*H186</f>
        <v>0</v>
      </c>
      <c r="AR186" s="140" t="s">
        <v>144</v>
      </c>
      <c r="AT186" s="140" t="s">
        <v>140</v>
      </c>
      <c r="AU186" s="140" t="s">
        <v>82</v>
      </c>
      <c r="AY186" s="16" t="s">
        <v>138</v>
      </c>
      <c r="BE186" s="141">
        <f>IF(N186="základní",J186,0)</f>
        <v>0</v>
      </c>
      <c r="BF186" s="141">
        <f>IF(N186="snížená",J186,0)</f>
        <v>0</v>
      </c>
      <c r="BG186" s="141">
        <f>IF(N186="zákl. přenesená",J186,0)</f>
        <v>0</v>
      </c>
      <c r="BH186" s="141">
        <f>IF(N186="sníž. přenesená",J186,0)</f>
        <v>0</v>
      </c>
      <c r="BI186" s="141">
        <f>IF(N186="nulová",J186,0)</f>
        <v>0</v>
      </c>
      <c r="BJ186" s="16" t="s">
        <v>80</v>
      </c>
      <c r="BK186" s="141">
        <f>ROUND(I186*H186,2)</f>
        <v>0</v>
      </c>
      <c r="BL186" s="16" t="s">
        <v>144</v>
      </c>
      <c r="BM186" s="140" t="s">
        <v>202</v>
      </c>
    </row>
    <row r="187" spans="2:65" s="1" customFormat="1" ht="24.2" customHeight="1" x14ac:dyDescent="0.2">
      <c r="B187" s="31"/>
      <c r="C187" s="128" t="s">
        <v>203</v>
      </c>
      <c r="D187" s="128" t="s">
        <v>140</v>
      </c>
      <c r="E187" s="129" t="s">
        <v>204</v>
      </c>
      <c r="F187" s="130" t="s">
        <v>205</v>
      </c>
      <c r="G187" s="131" t="s">
        <v>174</v>
      </c>
      <c r="H187" s="132">
        <v>0.70199999999999996</v>
      </c>
      <c r="I187" s="133"/>
      <c r="J187" s="134">
        <f>ROUND(I187*H187,2)</f>
        <v>0</v>
      </c>
      <c r="K187" s="135"/>
      <c r="L187" s="31"/>
      <c r="M187" s="136" t="s">
        <v>1</v>
      </c>
      <c r="N187" s="137" t="s">
        <v>38</v>
      </c>
      <c r="P187" s="138">
        <f>O187*H187</f>
        <v>0</v>
      </c>
      <c r="Q187" s="138">
        <v>0</v>
      </c>
      <c r="R187" s="138">
        <f>Q187*H187</f>
        <v>0</v>
      </c>
      <c r="S187" s="138">
        <v>0</v>
      </c>
      <c r="T187" s="139">
        <f>S187*H187</f>
        <v>0</v>
      </c>
      <c r="AR187" s="140" t="s">
        <v>144</v>
      </c>
      <c r="AT187" s="140" t="s">
        <v>140</v>
      </c>
      <c r="AU187" s="140" t="s">
        <v>82</v>
      </c>
      <c r="AY187" s="16" t="s">
        <v>138</v>
      </c>
      <c r="BE187" s="141">
        <f>IF(N187="základní",J187,0)</f>
        <v>0</v>
      </c>
      <c r="BF187" s="141">
        <f>IF(N187="snížená",J187,0)</f>
        <v>0</v>
      </c>
      <c r="BG187" s="141">
        <f>IF(N187="zákl. přenesená",J187,0)</f>
        <v>0</v>
      </c>
      <c r="BH187" s="141">
        <f>IF(N187="sníž. přenesená",J187,0)</f>
        <v>0</v>
      </c>
      <c r="BI187" s="141">
        <f>IF(N187="nulová",J187,0)</f>
        <v>0</v>
      </c>
      <c r="BJ187" s="16" t="s">
        <v>80</v>
      </c>
      <c r="BK187" s="141">
        <f>ROUND(I187*H187,2)</f>
        <v>0</v>
      </c>
      <c r="BL187" s="16" t="s">
        <v>144</v>
      </c>
      <c r="BM187" s="140" t="s">
        <v>206</v>
      </c>
    </row>
    <row r="188" spans="2:65" s="1" customFormat="1" ht="24.2" customHeight="1" x14ac:dyDescent="0.2">
      <c r="B188" s="31"/>
      <c r="C188" s="128" t="s">
        <v>169</v>
      </c>
      <c r="D188" s="128" t="s">
        <v>140</v>
      </c>
      <c r="E188" s="129" t="s">
        <v>207</v>
      </c>
      <c r="F188" s="130" t="s">
        <v>208</v>
      </c>
      <c r="G188" s="131" t="s">
        <v>186</v>
      </c>
      <c r="H188" s="132">
        <v>20.7</v>
      </c>
      <c r="I188" s="133"/>
      <c r="J188" s="134">
        <f>ROUND(I188*H188,2)</f>
        <v>0</v>
      </c>
      <c r="K188" s="135"/>
      <c r="L188" s="31"/>
      <c r="M188" s="136" t="s">
        <v>1</v>
      </c>
      <c r="N188" s="137" t="s">
        <v>38</v>
      </c>
      <c r="P188" s="138">
        <f>O188*H188</f>
        <v>0</v>
      </c>
      <c r="Q188" s="138">
        <v>0</v>
      </c>
      <c r="R188" s="138">
        <f>Q188*H188</f>
        <v>0</v>
      </c>
      <c r="S188" s="138">
        <v>0</v>
      </c>
      <c r="T188" s="139">
        <f>S188*H188</f>
        <v>0</v>
      </c>
      <c r="AR188" s="140" t="s">
        <v>144</v>
      </c>
      <c r="AT188" s="140" t="s">
        <v>140</v>
      </c>
      <c r="AU188" s="140" t="s">
        <v>82</v>
      </c>
      <c r="AY188" s="16" t="s">
        <v>138</v>
      </c>
      <c r="BE188" s="141">
        <f>IF(N188="základní",J188,0)</f>
        <v>0</v>
      </c>
      <c r="BF188" s="141">
        <f>IF(N188="snížená",J188,0)</f>
        <v>0</v>
      </c>
      <c r="BG188" s="141">
        <f>IF(N188="zákl. přenesená",J188,0)</f>
        <v>0</v>
      </c>
      <c r="BH188" s="141">
        <f>IF(N188="sníž. přenesená",J188,0)</f>
        <v>0</v>
      </c>
      <c r="BI188" s="141">
        <f>IF(N188="nulová",J188,0)</f>
        <v>0</v>
      </c>
      <c r="BJ188" s="16" t="s">
        <v>80</v>
      </c>
      <c r="BK188" s="141">
        <f>ROUND(I188*H188,2)</f>
        <v>0</v>
      </c>
      <c r="BL188" s="16" t="s">
        <v>144</v>
      </c>
      <c r="BM188" s="140" t="s">
        <v>209</v>
      </c>
    </row>
    <row r="189" spans="2:65" s="12" customFormat="1" x14ac:dyDescent="0.2">
      <c r="B189" s="142"/>
      <c r="D189" s="143" t="s">
        <v>146</v>
      </c>
      <c r="E189" s="144" t="s">
        <v>1</v>
      </c>
      <c r="F189" s="145" t="s">
        <v>210</v>
      </c>
      <c r="H189" s="146">
        <v>20.7</v>
      </c>
      <c r="I189" s="147"/>
      <c r="L189" s="142"/>
      <c r="M189" s="148"/>
      <c r="T189" s="149"/>
      <c r="AT189" s="144" t="s">
        <v>146</v>
      </c>
      <c r="AU189" s="144" t="s">
        <v>82</v>
      </c>
      <c r="AV189" s="12" t="s">
        <v>82</v>
      </c>
      <c r="AW189" s="12" t="s">
        <v>30</v>
      </c>
      <c r="AX189" s="12" t="s">
        <v>73</v>
      </c>
      <c r="AY189" s="144" t="s">
        <v>138</v>
      </c>
    </row>
    <row r="190" spans="2:65" s="13" customFormat="1" x14ac:dyDescent="0.2">
      <c r="B190" s="150"/>
      <c r="D190" s="143" t="s">
        <v>146</v>
      </c>
      <c r="E190" s="151" t="s">
        <v>1</v>
      </c>
      <c r="F190" s="152" t="s">
        <v>148</v>
      </c>
      <c r="H190" s="153">
        <v>20.7</v>
      </c>
      <c r="I190" s="154"/>
      <c r="L190" s="150"/>
      <c r="M190" s="155"/>
      <c r="T190" s="156"/>
      <c r="AT190" s="151" t="s">
        <v>146</v>
      </c>
      <c r="AU190" s="151" t="s">
        <v>82</v>
      </c>
      <c r="AV190" s="13" t="s">
        <v>144</v>
      </c>
      <c r="AW190" s="13" t="s">
        <v>30</v>
      </c>
      <c r="AX190" s="13" t="s">
        <v>80</v>
      </c>
      <c r="AY190" s="151" t="s">
        <v>138</v>
      </c>
    </row>
    <row r="191" spans="2:65" s="11" customFormat="1" ht="22.9" customHeight="1" x14ac:dyDescent="0.2">
      <c r="B191" s="116"/>
      <c r="D191" s="117" t="s">
        <v>72</v>
      </c>
      <c r="E191" s="126" t="s">
        <v>144</v>
      </c>
      <c r="F191" s="126" t="s">
        <v>211</v>
      </c>
      <c r="I191" s="119"/>
      <c r="J191" s="127">
        <f>BK191</f>
        <v>0</v>
      </c>
      <c r="L191" s="116"/>
      <c r="M191" s="121"/>
      <c r="P191" s="122">
        <f>SUM(P192:P216)</f>
        <v>0</v>
      </c>
      <c r="R191" s="122">
        <f>SUM(R192:R216)</f>
        <v>4.7973159999999995</v>
      </c>
      <c r="T191" s="123">
        <f>SUM(T192:T216)</f>
        <v>0</v>
      </c>
      <c r="AR191" s="117" t="s">
        <v>80</v>
      </c>
      <c r="AT191" s="124" t="s">
        <v>72</v>
      </c>
      <c r="AU191" s="124" t="s">
        <v>80</v>
      </c>
      <c r="AY191" s="117" t="s">
        <v>138</v>
      </c>
      <c r="BK191" s="125">
        <f>SUM(BK192:BK216)</f>
        <v>0</v>
      </c>
    </row>
    <row r="192" spans="2:65" s="1" customFormat="1" ht="24.2" customHeight="1" x14ac:dyDescent="0.2">
      <c r="B192" s="31"/>
      <c r="C192" s="128" t="s">
        <v>212</v>
      </c>
      <c r="D192" s="128" t="s">
        <v>140</v>
      </c>
      <c r="E192" s="129" t="s">
        <v>213</v>
      </c>
      <c r="F192" s="130" t="s">
        <v>214</v>
      </c>
      <c r="G192" s="131" t="s">
        <v>201</v>
      </c>
      <c r="H192" s="132">
        <v>2</v>
      </c>
      <c r="I192" s="133"/>
      <c r="J192" s="134">
        <f>ROUND(I192*H192,2)</f>
        <v>0</v>
      </c>
      <c r="K192" s="135"/>
      <c r="L192" s="31"/>
      <c r="M192" s="136" t="s">
        <v>1</v>
      </c>
      <c r="N192" s="137" t="s">
        <v>38</v>
      </c>
      <c r="P192" s="138">
        <f>O192*H192</f>
        <v>0</v>
      </c>
      <c r="Q192" s="138">
        <v>0</v>
      </c>
      <c r="R192" s="138">
        <f>Q192*H192</f>
        <v>0</v>
      </c>
      <c r="S192" s="138">
        <v>0</v>
      </c>
      <c r="T192" s="139">
        <f>S192*H192</f>
        <v>0</v>
      </c>
      <c r="AR192" s="140" t="s">
        <v>144</v>
      </c>
      <c r="AT192" s="140" t="s">
        <v>140</v>
      </c>
      <c r="AU192" s="140" t="s">
        <v>82</v>
      </c>
      <c r="AY192" s="16" t="s">
        <v>138</v>
      </c>
      <c r="BE192" s="141">
        <f>IF(N192="základní",J192,0)</f>
        <v>0</v>
      </c>
      <c r="BF192" s="141">
        <f>IF(N192="snížená",J192,0)</f>
        <v>0</v>
      </c>
      <c r="BG192" s="141">
        <f>IF(N192="zákl. přenesená",J192,0)</f>
        <v>0</v>
      </c>
      <c r="BH192" s="141">
        <f>IF(N192="sníž. přenesená",J192,0)</f>
        <v>0</v>
      </c>
      <c r="BI192" s="141">
        <f>IF(N192="nulová",J192,0)</f>
        <v>0</v>
      </c>
      <c r="BJ192" s="16" t="s">
        <v>80</v>
      </c>
      <c r="BK192" s="141">
        <f>ROUND(I192*H192,2)</f>
        <v>0</v>
      </c>
      <c r="BL192" s="16" t="s">
        <v>144</v>
      </c>
      <c r="BM192" s="140" t="s">
        <v>215</v>
      </c>
    </row>
    <row r="193" spans="2:65" s="1" customFormat="1" ht="16.5" customHeight="1" x14ac:dyDescent="0.2">
      <c r="B193" s="31"/>
      <c r="C193" s="157" t="s">
        <v>175</v>
      </c>
      <c r="D193" s="157" t="s">
        <v>216</v>
      </c>
      <c r="E193" s="158" t="s">
        <v>217</v>
      </c>
      <c r="F193" s="159" t="s">
        <v>218</v>
      </c>
      <c r="G193" s="160" t="s">
        <v>201</v>
      </c>
      <c r="H193" s="161">
        <v>2.02</v>
      </c>
      <c r="I193" s="162"/>
      <c r="J193" s="163">
        <f>ROUND(I193*H193,2)</f>
        <v>0</v>
      </c>
      <c r="K193" s="164"/>
      <c r="L193" s="165"/>
      <c r="M193" s="166" t="s">
        <v>1</v>
      </c>
      <c r="N193" s="167" t="s">
        <v>38</v>
      </c>
      <c r="P193" s="138">
        <f>O193*H193</f>
        <v>0</v>
      </c>
      <c r="Q193" s="138">
        <v>0.81399999999999995</v>
      </c>
      <c r="R193" s="138">
        <f>Q193*H193</f>
        <v>1.64428</v>
      </c>
      <c r="S193" s="138">
        <v>0</v>
      </c>
      <c r="T193" s="139">
        <f>S193*H193</f>
        <v>0</v>
      </c>
      <c r="AR193" s="140" t="s">
        <v>178</v>
      </c>
      <c r="AT193" s="140" t="s">
        <v>216</v>
      </c>
      <c r="AU193" s="140" t="s">
        <v>82</v>
      </c>
      <c r="AY193" s="16" t="s">
        <v>138</v>
      </c>
      <c r="BE193" s="141">
        <f>IF(N193="základní",J193,0)</f>
        <v>0</v>
      </c>
      <c r="BF193" s="141">
        <f>IF(N193="snížená",J193,0)</f>
        <v>0</v>
      </c>
      <c r="BG193" s="141">
        <f>IF(N193="zákl. přenesená",J193,0)</f>
        <v>0</v>
      </c>
      <c r="BH193" s="141">
        <f>IF(N193="sníž. přenesená",J193,0)</f>
        <v>0</v>
      </c>
      <c r="BI193" s="141">
        <f>IF(N193="nulová",J193,0)</f>
        <v>0</v>
      </c>
      <c r="BJ193" s="16" t="s">
        <v>80</v>
      </c>
      <c r="BK193" s="141">
        <f>ROUND(I193*H193,2)</f>
        <v>0</v>
      </c>
      <c r="BL193" s="16" t="s">
        <v>144</v>
      </c>
      <c r="BM193" s="140" t="s">
        <v>219</v>
      </c>
    </row>
    <row r="194" spans="2:65" s="1" customFormat="1" ht="21.75" customHeight="1" x14ac:dyDescent="0.2">
      <c r="B194" s="31"/>
      <c r="C194" s="128" t="s">
        <v>220</v>
      </c>
      <c r="D194" s="128" t="s">
        <v>140</v>
      </c>
      <c r="E194" s="129" t="s">
        <v>221</v>
      </c>
      <c r="F194" s="130" t="s">
        <v>222</v>
      </c>
      <c r="G194" s="131" t="s">
        <v>143</v>
      </c>
      <c r="H194" s="132">
        <v>50.255000000000003</v>
      </c>
      <c r="I194" s="133"/>
      <c r="J194" s="134">
        <f>ROUND(I194*H194,2)</f>
        <v>0</v>
      </c>
      <c r="K194" s="135"/>
      <c r="L194" s="31"/>
      <c r="M194" s="136" t="s">
        <v>1</v>
      </c>
      <c r="N194" s="137" t="s">
        <v>38</v>
      </c>
      <c r="P194" s="138">
        <f>O194*H194</f>
        <v>0</v>
      </c>
      <c r="Q194" s="138">
        <v>0</v>
      </c>
      <c r="R194" s="138">
        <f>Q194*H194</f>
        <v>0</v>
      </c>
      <c r="S194" s="138">
        <v>0</v>
      </c>
      <c r="T194" s="139">
        <f>S194*H194</f>
        <v>0</v>
      </c>
      <c r="AR194" s="140" t="s">
        <v>144</v>
      </c>
      <c r="AT194" s="140" t="s">
        <v>140</v>
      </c>
      <c r="AU194" s="140" t="s">
        <v>82</v>
      </c>
      <c r="AY194" s="16" t="s">
        <v>138</v>
      </c>
      <c r="BE194" s="141">
        <f>IF(N194="základní",J194,0)</f>
        <v>0</v>
      </c>
      <c r="BF194" s="141">
        <f>IF(N194="snížená",J194,0)</f>
        <v>0</v>
      </c>
      <c r="BG194" s="141">
        <f>IF(N194="zákl. přenesená",J194,0)</f>
        <v>0</v>
      </c>
      <c r="BH194" s="141">
        <f>IF(N194="sníž. přenesená",J194,0)</f>
        <v>0</v>
      </c>
      <c r="BI194" s="141">
        <f>IF(N194="nulová",J194,0)</f>
        <v>0</v>
      </c>
      <c r="BJ194" s="16" t="s">
        <v>80</v>
      </c>
      <c r="BK194" s="141">
        <f>ROUND(I194*H194,2)</f>
        <v>0</v>
      </c>
      <c r="BL194" s="16" t="s">
        <v>144</v>
      </c>
      <c r="BM194" s="140" t="s">
        <v>223</v>
      </c>
    </row>
    <row r="195" spans="2:65" s="12" customFormat="1" x14ac:dyDescent="0.2">
      <c r="B195" s="142"/>
      <c r="D195" s="143" t="s">
        <v>146</v>
      </c>
      <c r="E195" s="144" t="s">
        <v>1</v>
      </c>
      <c r="F195" s="145" t="s">
        <v>224</v>
      </c>
      <c r="H195" s="146">
        <v>50.255000000000003</v>
      </c>
      <c r="I195" s="147"/>
      <c r="L195" s="142"/>
      <c r="M195" s="148"/>
      <c r="T195" s="149"/>
      <c r="AT195" s="144" t="s">
        <v>146</v>
      </c>
      <c r="AU195" s="144" t="s">
        <v>82</v>
      </c>
      <c r="AV195" s="12" t="s">
        <v>82</v>
      </c>
      <c r="AW195" s="12" t="s">
        <v>30</v>
      </c>
      <c r="AX195" s="12" t="s">
        <v>73</v>
      </c>
      <c r="AY195" s="144" t="s">
        <v>138</v>
      </c>
    </row>
    <row r="196" spans="2:65" s="13" customFormat="1" x14ac:dyDescent="0.2">
      <c r="B196" s="150"/>
      <c r="D196" s="143" t="s">
        <v>146</v>
      </c>
      <c r="E196" s="151" t="s">
        <v>1</v>
      </c>
      <c r="F196" s="152" t="s">
        <v>148</v>
      </c>
      <c r="H196" s="153">
        <v>50.255000000000003</v>
      </c>
      <c r="I196" s="154"/>
      <c r="L196" s="150"/>
      <c r="M196" s="155"/>
      <c r="T196" s="156"/>
      <c r="AT196" s="151" t="s">
        <v>146</v>
      </c>
      <c r="AU196" s="151" t="s">
        <v>82</v>
      </c>
      <c r="AV196" s="13" t="s">
        <v>144</v>
      </c>
      <c r="AW196" s="13" t="s">
        <v>30</v>
      </c>
      <c r="AX196" s="13" t="s">
        <v>80</v>
      </c>
      <c r="AY196" s="151" t="s">
        <v>138</v>
      </c>
    </row>
    <row r="197" spans="2:65" s="1" customFormat="1" ht="24.2" customHeight="1" x14ac:dyDescent="0.2">
      <c r="B197" s="31"/>
      <c r="C197" s="128" t="s">
        <v>181</v>
      </c>
      <c r="D197" s="128" t="s">
        <v>140</v>
      </c>
      <c r="E197" s="129" t="s">
        <v>225</v>
      </c>
      <c r="F197" s="130" t="s">
        <v>226</v>
      </c>
      <c r="G197" s="131" t="s">
        <v>186</v>
      </c>
      <c r="H197" s="132">
        <v>437</v>
      </c>
      <c r="I197" s="133"/>
      <c r="J197" s="134">
        <f t="shared" ref="J197:J204" si="0">ROUND(I197*H197,2)</f>
        <v>0</v>
      </c>
      <c r="K197" s="135"/>
      <c r="L197" s="31"/>
      <c r="M197" s="136" t="s">
        <v>1</v>
      </c>
      <c r="N197" s="137" t="s">
        <v>38</v>
      </c>
      <c r="P197" s="138">
        <f t="shared" ref="P197:P204" si="1">O197*H197</f>
        <v>0</v>
      </c>
      <c r="Q197" s="138">
        <v>0</v>
      </c>
      <c r="R197" s="138">
        <f t="shared" ref="R197:R204" si="2">Q197*H197</f>
        <v>0</v>
      </c>
      <c r="S197" s="138">
        <v>0</v>
      </c>
      <c r="T197" s="139">
        <f t="shared" ref="T197:T204" si="3">S197*H197</f>
        <v>0</v>
      </c>
      <c r="AR197" s="140" t="s">
        <v>144</v>
      </c>
      <c r="AT197" s="140" t="s">
        <v>140</v>
      </c>
      <c r="AU197" s="140" t="s">
        <v>82</v>
      </c>
      <c r="AY197" s="16" t="s">
        <v>138</v>
      </c>
      <c r="BE197" s="141">
        <f t="shared" ref="BE197:BE204" si="4">IF(N197="základní",J197,0)</f>
        <v>0</v>
      </c>
      <c r="BF197" s="141">
        <f t="shared" ref="BF197:BF204" si="5">IF(N197="snížená",J197,0)</f>
        <v>0</v>
      </c>
      <c r="BG197" s="141">
        <f t="shared" ref="BG197:BG204" si="6">IF(N197="zákl. přenesená",J197,0)</f>
        <v>0</v>
      </c>
      <c r="BH197" s="141">
        <f t="shared" ref="BH197:BH204" si="7">IF(N197="sníž. přenesená",J197,0)</f>
        <v>0</v>
      </c>
      <c r="BI197" s="141">
        <f t="shared" ref="BI197:BI204" si="8">IF(N197="nulová",J197,0)</f>
        <v>0</v>
      </c>
      <c r="BJ197" s="16" t="s">
        <v>80</v>
      </c>
      <c r="BK197" s="141">
        <f t="shared" ref="BK197:BK204" si="9">ROUND(I197*H197,2)</f>
        <v>0</v>
      </c>
      <c r="BL197" s="16" t="s">
        <v>144</v>
      </c>
      <c r="BM197" s="140" t="s">
        <v>227</v>
      </c>
    </row>
    <row r="198" spans="2:65" s="1" customFormat="1" ht="16.5" customHeight="1" x14ac:dyDescent="0.2">
      <c r="B198" s="31"/>
      <c r="C198" s="128" t="s">
        <v>228</v>
      </c>
      <c r="D198" s="128" t="s">
        <v>140</v>
      </c>
      <c r="E198" s="129" t="s">
        <v>229</v>
      </c>
      <c r="F198" s="130" t="s">
        <v>230</v>
      </c>
      <c r="G198" s="131" t="s">
        <v>174</v>
      </c>
      <c r="H198" s="132">
        <v>0.751</v>
      </c>
      <c r="I198" s="133"/>
      <c r="J198" s="134">
        <f t="shared" si="0"/>
        <v>0</v>
      </c>
      <c r="K198" s="135"/>
      <c r="L198" s="31"/>
      <c r="M198" s="136" t="s">
        <v>1</v>
      </c>
      <c r="N198" s="137" t="s">
        <v>38</v>
      </c>
      <c r="P198" s="138">
        <f t="shared" si="1"/>
        <v>0</v>
      </c>
      <c r="Q198" s="138">
        <v>0</v>
      </c>
      <c r="R198" s="138">
        <f t="shared" si="2"/>
        <v>0</v>
      </c>
      <c r="S198" s="138">
        <v>0</v>
      </c>
      <c r="T198" s="139">
        <f t="shared" si="3"/>
        <v>0</v>
      </c>
      <c r="AR198" s="140" t="s">
        <v>144</v>
      </c>
      <c r="AT198" s="140" t="s">
        <v>140</v>
      </c>
      <c r="AU198" s="140" t="s">
        <v>82</v>
      </c>
      <c r="AY198" s="16" t="s">
        <v>138</v>
      </c>
      <c r="BE198" s="141">
        <f t="shared" si="4"/>
        <v>0</v>
      </c>
      <c r="BF198" s="141">
        <f t="shared" si="5"/>
        <v>0</v>
      </c>
      <c r="BG198" s="141">
        <f t="shared" si="6"/>
        <v>0</v>
      </c>
      <c r="BH198" s="141">
        <f t="shared" si="7"/>
        <v>0</v>
      </c>
      <c r="BI198" s="141">
        <f t="shared" si="8"/>
        <v>0</v>
      </c>
      <c r="BJ198" s="16" t="s">
        <v>80</v>
      </c>
      <c r="BK198" s="141">
        <f t="shared" si="9"/>
        <v>0</v>
      </c>
      <c r="BL198" s="16" t="s">
        <v>144</v>
      </c>
      <c r="BM198" s="140" t="s">
        <v>231</v>
      </c>
    </row>
    <row r="199" spans="2:65" s="1" customFormat="1" ht="16.5" customHeight="1" x14ac:dyDescent="0.2">
      <c r="B199" s="31"/>
      <c r="C199" s="128" t="s">
        <v>232</v>
      </c>
      <c r="D199" s="128" t="s">
        <v>140</v>
      </c>
      <c r="E199" s="129" t="s">
        <v>233</v>
      </c>
      <c r="F199" s="130" t="s">
        <v>234</v>
      </c>
      <c r="G199" s="131" t="s">
        <v>174</v>
      </c>
      <c r="H199" s="132">
        <v>2.3660000000000001</v>
      </c>
      <c r="I199" s="133"/>
      <c r="J199" s="134">
        <f t="shared" si="0"/>
        <v>0</v>
      </c>
      <c r="K199" s="135"/>
      <c r="L199" s="31"/>
      <c r="M199" s="136" t="s">
        <v>1</v>
      </c>
      <c r="N199" s="137" t="s">
        <v>38</v>
      </c>
      <c r="P199" s="138">
        <f t="shared" si="1"/>
        <v>0</v>
      </c>
      <c r="Q199" s="138">
        <v>0</v>
      </c>
      <c r="R199" s="138">
        <f t="shared" si="2"/>
        <v>0</v>
      </c>
      <c r="S199" s="138">
        <v>0</v>
      </c>
      <c r="T199" s="139">
        <f t="shared" si="3"/>
        <v>0</v>
      </c>
      <c r="AR199" s="140" t="s">
        <v>144</v>
      </c>
      <c r="AT199" s="140" t="s">
        <v>140</v>
      </c>
      <c r="AU199" s="140" t="s">
        <v>82</v>
      </c>
      <c r="AY199" s="16" t="s">
        <v>138</v>
      </c>
      <c r="BE199" s="141">
        <f t="shared" si="4"/>
        <v>0</v>
      </c>
      <c r="BF199" s="141">
        <f t="shared" si="5"/>
        <v>0</v>
      </c>
      <c r="BG199" s="141">
        <f t="shared" si="6"/>
        <v>0</v>
      </c>
      <c r="BH199" s="141">
        <f t="shared" si="7"/>
        <v>0</v>
      </c>
      <c r="BI199" s="141">
        <f t="shared" si="8"/>
        <v>0</v>
      </c>
      <c r="BJ199" s="16" t="s">
        <v>80</v>
      </c>
      <c r="BK199" s="141">
        <f t="shared" si="9"/>
        <v>0</v>
      </c>
      <c r="BL199" s="16" t="s">
        <v>144</v>
      </c>
      <c r="BM199" s="140" t="s">
        <v>235</v>
      </c>
    </row>
    <row r="200" spans="2:65" s="1" customFormat="1" ht="24.2" customHeight="1" x14ac:dyDescent="0.2">
      <c r="B200" s="31"/>
      <c r="C200" s="128" t="s">
        <v>7</v>
      </c>
      <c r="D200" s="128" t="s">
        <v>140</v>
      </c>
      <c r="E200" s="129" t="s">
        <v>236</v>
      </c>
      <c r="F200" s="130" t="s">
        <v>237</v>
      </c>
      <c r="G200" s="131" t="s">
        <v>201</v>
      </c>
      <c r="H200" s="132">
        <v>24</v>
      </c>
      <c r="I200" s="133"/>
      <c r="J200" s="134">
        <f t="shared" si="0"/>
        <v>0</v>
      </c>
      <c r="K200" s="135"/>
      <c r="L200" s="31"/>
      <c r="M200" s="136" t="s">
        <v>1</v>
      </c>
      <c r="N200" s="137" t="s">
        <v>38</v>
      </c>
      <c r="P200" s="138">
        <f t="shared" si="1"/>
        <v>0</v>
      </c>
      <c r="Q200" s="138">
        <v>5.3510000000000002E-2</v>
      </c>
      <c r="R200" s="138">
        <f t="shared" si="2"/>
        <v>1.28424</v>
      </c>
      <c r="S200" s="138">
        <v>0</v>
      </c>
      <c r="T200" s="139">
        <f t="shared" si="3"/>
        <v>0</v>
      </c>
      <c r="AR200" s="140" t="s">
        <v>144</v>
      </c>
      <c r="AT200" s="140" t="s">
        <v>140</v>
      </c>
      <c r="AU200" s="140" t="s">
        <v>82</v>
      </c>
      <c r="AY200" s="16" t="s">
        <v>138</v>
      </c>
      <c r="BE200" s="141">
        <f t="shared" si="4"/>
        <v>0</v>
      </c>
      <c r="BF200" s="141">
        <f t="shared" si="5"/>
        <v>0</v>
      </c>
      <c r="BG200" s="141">
        <f t="shared" si="6"/>
        <v>0</v>
      </c>
      <c r="BH200" s="141">
        <f t="shared" si="7"/>
        <v>0</v>
      </c>
      <c r="BI200" s="141">
        <f t="shared" si="8"/>
        <v>0</v>
      </c>
      <c r="BJ200" s="16" t="s">
        <v>80</v>
      </c>
      <c r="BK200" s="141">
        <f t="shared" si="9"/>
        <v>0</v>
      </c>
      <c r="BL200" s="16" t="s">
        <v>144</v>
      </c>
      <c r="BM200" s="140" t="s">
        <v>238</v>
      </c>
    </row>
    <row r="201" spans="2:65" s="1" customFormat="1" ht="16.5" customHeight="1" x14ac:dyDescent="0.2">
      <c r="B201" s="31"/>
      <c r="C201" s="128" t="s">
        <v>239</v>
      </c>
      <c r="D201" s="128" t="s">
        <v>140</v>
      </c>
      <c r="E201" s="129" t="s">
        <v>240</v>
      </c>
      <c r="F201" s="130" t="s">
        <v>241</v>
      </c>
      <c r="G201" s="131" t="s">
        <v>201</v>
      </c>
      <c r="H201" s="132">
        <v>112</v>
      </c>
      <c r="I201" s="133"/>
      <c r="J201" s="134">
        <f t="shared" si="0"/>
        <v>0</v>
      </c>
      <c r="K201" s="135"/>
      <c r="L201" s="31"/>
      <c r="M201" s="136" t="s">
        <v>1</v>
      </c>
      <c r="N201" s="137" t="s">
        <v>38</v>
      </c>
      <c r="P201" s="138">
        <f t="shared" si="1"/>
        <v>0</v>
      </c>
      <c r="Q201" s="138">
        <v>0</v>
      </c>
      <c r="R201" s="138">
        <f t="shared" si="2"/>
        <v>0</v>
      </c>
      <c r="S201" s="138">
        <v>0</v>
      </c>
      <c r="T201" s="139">
        <f t="shared" si="3"/>
        <v>0</v>
      </c>
      <c r="AR201" s="140" t="s">
        <v>144</v>
      </c>
      <c r="AT201" s="140" t="s">
        <v>140</v>
      </c>
      <c r="AU201" s="140" t="s">
        <v>82</v>
      </c>
      <c r="AY201" s="16" t="s">
        <v>138</v>
      </c>
      <c r="BE201" s="141">
        <f t="shared" si="4"/>
        <v>0</v>
      </c>
      <c r="BF201" s="141">
        <f t="shared" si="5"/>
        <v>0</v>
      </c>
      <c r="BG201" s="141">
        <f t="shared" si="6"/>
        <v>0</v>
      </c>
      <c r="BH201" s="141">
        <f t="shared" si="7"/>
        <v>0</v>
      </c>
      <c r="BI201" s="141">
        <f t="shared" si="8"/>
        <v>0</v>
      </c>
      <c r="BJ201" s="16" t="s">
        <v>80</v>
      </c>
      <c r="BK201" s="141">
        <f t="shared" si="9"/>
        <v>0</v>
      </c>
      <c r="BL201" s="16" t="s">
        <v>144</v>
      </c>
      <c r="BM201" s="140" t="s">
        <v>242</v>
      </c>
    </row>
    <row r="202" spans="2:65" s="1" customFormat="1" ht="16.5" customHeight="1" x14ac:dyDescent="0.2">
      <c r="B202" s="31"/>
      <c r="C202" s="128" t="s">
        <v>243</v>
      </c>
      <c r="D202" s="128" t="s">
        <v>140</v>
      </c>
      <c r="E202" s="129" t="s">
        <v>244</v>
      </c>
      <c r="F202" s="130" t="s">
        <v>245</v>
      </c>
      <c r="G202" s="131" t="s">
        <v>201</v>
      </c>
      <c r="H202" s="132">
        <v>112</v>
      </c>
      <c r="I202" s="133"/>
      <c r="J202" s="134">
        <f t="shared" si="0"/>
        <v>0</v>
      </c>
      <c r="K202" s="135"/>
      <c r="L202" s="31"/>
      <c r="M202" s="136" t="s">
        <v>1</v>
      </c>
      <c r="N202" s="137" t="s">
        <v>38</v>
      </c>
      <c r="P202" s="138">
        <f t="shared" si="1"/>
        <v>0</v>
      </c>
      <c r="Q202" s="138">
        <v>0</v>
      </c>
      <c r="R202" s="138">
        <f t="shared" si="2"/>
        <v>0</v>
      </c>
      <c r="S202" s="138">
        <v>0</v>
      </c>
      <c r="T202" s="139">
        <f t="shared" si="3"/>
        <v>0</v>
      </c>
      <c r="AR202" s="140" t="s">
        <v>144</v>
      </c>
      <c r="AT202" s="140" t="s">
        <v>140</v>
      </c>
      <c r="AU202" s="140" t="s">
        <v>82</v>
      </c>
      <c r="AY202" s="16" t="s">
        <v>138</v>
      </c>
      <c r="BE202" s="141">
        <f t="shared" si="4"/>
        <v>0</v>
      </c>
      <c r="BF202" s="141">
        <f t="shared" si="5"/>
        <v>0</v>
      </c>
      <c r="BG202" s="141">
        <f t="shared" si="6"/>
        <v>0</v>
      </c>
      <c r="BH202" s="141">
        <f t="shared" si="7"/>
        <v>0</v>
      </c>
      <c r="BI202" s="141">
        <f t="shared" si="8"/>
        <v>0</v>
      </c>
      <c r="BJ202" s="16" t="s">
        <v>80</v>
      </c>
      <c r="BK202" s="141">
        <f t="shared" si="9"/>
        <v>0</v>
      </c>
      <c r="BL202" s="16" t="s">
        <v>144</v>
      </c>
      <c r="BM202" s="140" t="s">
        <v>246</v>
      </c>
    </row>
    <row r="203" spans="2:65" s="1" customFormat="1" ht="33" customHeight="1" x14ac:dyDescent="0.2">
      <c r="B203" s="31"/>
      <c r="C203" s="128" t="s">
        <v>247</v>
      </c>
      <c r="D203" s="128" t="s">
        <v>140</v>
      </c>
      <c r="E203" s="129" t="s">
        <v>248</v>
      </c>
      <c r="F203" s="130" t="s">
        <v>249</v>
      </c>
      <c r="G203" s="131" t="s">
        <v>250</v>
      </c>
      <c r="H203" s="132">
        <v>82.8</v>
      </c>
      <c r="I203" s="133"/>
      <c r="J203" s="134">
        <f t="shared" si="0"/>
        <v>0</v>
      </c>
      <c r="K203" s="135"/>
      <c r="L203" s="31"/>
      <c r="M203" s="136" t="s">
        <v>1</v>
      </c>
      <c r="N203" s="137" t="s">
        <v>38</v>
      </c>
      <c r="P203" s="138">
        <f t="shared" si="1"/>
        <v>0</v>
      </c>
      <c r="Q203" s="138">
        <v>2.257E-2</v>
      </c>
      <c r="R203" s="138">
        <f t="shared" si="2"/>
        <v>1.8687959999999999</v>
      </c>
      <c r="S203" s="138">
        <v>0</v>
      </c>
      <c r="T203" s="139">
        <f t="shared" si="3"/>
        <v>0</v>
      </c>
      <c r="AR203" s="140" t="s">
        <v>144</v>
      </c>
      <c r="AT203" s="140" t="s">
        <v>140</v>
      </c>
      <c r="AU203" s="140" t="s">
        <v>82</v>
      </c>
      <c r="AY203" s="16" t="s">
        <v>138</v>
      </c>
      <c r="BE203" s="141">
        <f t="shared" si="4"/>
        <v>0</v>
      </c>
      <c r="BF203" s="141">
        <f t="shared" si="5"/>
        <v>0</v>
      </c>
      <c r="BG203" s="141">
        <f t="shared" si="6"/>
        <v>0</v>
      </c>
      <c r="BH203" s="141">
        <f t="shared" si="7"/>
        <v>0</v>
      </c>
      <c r="BI203" s="141">
        <f t="shared" si="8"/>
        <v>0</v>
      </c>
      <c r="BJ203" s="16" t="s">
        <v>80</v>
      </c>
      <c r="BK203" s="141">
        <f t="shared" si="9"/>
        <v>0</v>
      </c>
      <c r="BL203" s="16" t="s">
        <v>144</v>
      </c>
      <c r="BM203" s="140" t="s">
        <v>251</v>
      </c>
    </row>
    <row r="204" spans="2:65" s="1" customFormat="1" ht="16.5" customHeight="1" x14ac:dyDescent="0.2">
      <c r="B204" s="31"/>
      <c r="C204" s="128" t="s">
        <v>252</v>
      </c>
      <c r="D204" s="128" t="s">
        <v>140</v>
      </c>
      <c r="E204" s="129" t="s">
        <v>253</v>
      </c>
      <c r="F204" s="130" t="s">
        <v>254</v>
      </c>
      <c r="G204" s="131" t="s">
        <v>143</v>
      </c>
      <c r="H204" s="132">
        <v>3.5190000000000001</v>
      </c>
      <c r="I204" s="133"/>
      <c r="J204" s="134">
        <f t="shared" si="0"/>
        <v>0</v>
      </c>
      <c r="K204" s="135"/>
      <c r="L204" s="31"/>
      <c r="M204" s="136" t="s">
        <v>1</v>
      </c>
      <c r="N204" s="137" t="s">
        <v>38</v>
      </c>
      <c r="P204" s="138">
        <f t="shared" si="1"/>
        <v>0</v>
      </c>
      <c r="Q204" s="138">
        <v>0</v>
      </c>
      <c r="R204" s="138">
        <f t="shared" si="2"/>
        <v>0</v>
      </c>
      <c r="S204" s="138">
        <v>0</v>
      </c>
      <c r="T204" s="139">
        <f t="shared" si="3"/>
        <v>0</v>
      </c>
      <c r="AR204" s="140" t="s">
        <v>144</v>
      </c>
      <c r="AT204" s="140" t="s">
        <v>140</v>
      </c>
      <c r="AU204" s="140" t="s">
        <v>82</v>
      </c>
      <c r="AY204" s="16" t="s">
        <v>138</v>
      </c>
      <c r="BE204" s="141">
        <f t="shared" si="4"/>
        <v>0</v>
      </c>
      <c r="BF204" s="141">
        <f t="shared" si="5"/>
        <v>0</v>
      </c>
      <c r="BG204" s="141">
        <f t="shared" si="6"/>
        <v>0</v>
      </c>
      <c r="BH204" s="141">
        <f t="shared" si="7"/>
        <v>0</v>
      </c>
      <c r="BI204" s="141">
        <f t="shared" si="8"/>
        <v>0</v>
      </c>
      <c r="BJ204" s="16" t="s">
        <v>80</v>
      </c>
      <c r="BK204" s="141">
        <f t="shared" si="9"/>
        <v>0</v>
      </c>
      <c r="BL204" s="16" t="s">
        <v>144</v>
      </c>
      <c r="BM204" s="140" t="s">
        <v>255</v>
      </c>
    </row>
    <row r="205" spans="2:65" s="12" customFormat="1" x14ac:dyDescent="0.2">
      <c r="B205" s="142"/>
      <c r="D205" s="143" t="s">
        <v>146</v>
      </c>
      <c r="E205" s="144" t="s">
        <v>1</v>
      </c>
      <c r="F205" s="145" t="s">
        <v>256</v>
      </c>
      <c r="H205" s="146">
        <v>3.5190000000000001</v>
      </c>
      <c r="I205" s="147"/>
      <c r="L205" s="142"/>
      <c r="M205" s="148"/>
      <c r="T205" s="149"/>
      <c r="AT205" s="144" t="s">
        <v>146</v>
      </c>
      <c r="AU205" s="144" t="s">
        <v>82</v>
      </c>
      <c r="AV205" s="12" t="s">
        <v>82</v>
      </c>
      <c r="AW205" s="12" t="s">
        <v>30</v>
      </c>
      <c r="AX205" s="12" t="s">
        <v>73</v>
      </c>
      <c r="AY205" s="144" t="s">
        <v>138</v>
      </c>
    </row>
    <row r="206" spans="2:65" s="13" customFormat="1" x14ac:dyDescent="0.2">
      <c r="B206" s="150"/>
      <c r="D206" s="143" t="s">
        <v>146</v>
      </c>
      <c r="E206" s="151" t="s">
        <v>1</v>
      </c>
      <c r="F206" s="152" t="s">
        <v>148</v>
      </c>
      <c r="H206" s="153">
        <v>3.5190000000000001</v>
      </c>
      <c r="I206" s="154"/>
      <c r="L206" s="150"/>
      <c r="M206" s="155"/>
      <c r="T206" s="156"/>
      <c r="AT206" s="151" t="s">
        <v>146</v>
      </c>
      <c r="AU206" s="151" t="s">
        <v>82</v>
      </c>
      <c r="AV206" s="13" t="s">
        <v>144</v>
      </c>
      <c r="AW206" s="13" t="s">
        <v>30</v>
      </c>
      <c r="AX206" s="13" t="s">
        <v>80</v>
      </c>
      <c r="AY206" s="151" t="s">
        <v>138</v>
      </c>
    </row>
    <row r="207" spans="2:65" s="1" customFormat="1" ht="16.5" customHeight="1" x14ac:dyDescent="0.2">
      <c r="B207" s="31"/>
      <c r="C207" s="128" t="s">
        <v>257</v>
      </c>
      <c r="D207" s="128" t="s">
        <v>140</v>
      </c>
      <c r="E207" s="129" t="s">
        <v>258</v>
      </c>
      <c r="F207" s="130" t="s">
        <v>259</v>
      </c>
      <c r="G207" s="131" t="s">
        <v>186</v>
      </c>
      <c r="H207" s="132">
        <v>20.7</v>
      </c>
      <c r="I207" s="133"/>
      <c r="J207" s="134">
        <f>ROUND(I207*H207,2)</f>
        <v>0</v>
      </c>
      <c r="K207" s="135"/>
      <c r="L207" s="31"/>
      <c r="M207" s="136" t="s">
        <v>1</v>
      </c>
      <c r="N207" s="137" t="s">
        <v>38</v>
      </c>
      <c r="P207" s="138">
        <f>O207*H207</f>
        <v>0</v>
      </c>
      <c r="Q207" s="138">
        <v>0</v>
      </c>
      <c r="R207" s="138">
        <f>Q207*H207</f>
        <v>0</v>
      </c>
      <c r="S207" s="138">
        <v>0</v>
      </c>
      <c r="T207" s="139">
        <f>S207*H207</f>
        <v>0</v>
      </c>
      <c r="AR207" s="140" t="s">
        <v>144</v>
      </c>
      <c r="AT207" s="140" t="s">
        <v>140</v>
      </c>
      <c r="AU207" s="140" t="s">
        <v>82</v>
      </c>
      <c r="AY207" s="16" t="s">
        <v>138</v>
      </c>
      <c r="BE207" s="141">
        <f>IF(N207="základní",J207,0)</f>
        <v>0</v>
      </c>
      <c r="BF207" s="141">
        <f>IF(N207="snížená",J207,0)</f>
        <v>0</v>
      </c>
      <c r="BG207" s="141">
        <f>IF(N207="zákl. přenesená",J207,0)</f>
        <v>0</v>
      </c>
      <c r="BH207" s="141">
        <f>IF(N207="sníž. přenesená",J207,0)</f>
        <v>0</v>
      </c>
      <c r="BI207" s="141">
        <f>IF(N207="nulová",J207,0)</f>
        <v>0</v>
      </c>
      <c r="BJ207" s="16" t="s">
        <v>80</v>
      </c>
      <c r="BK207" s="141">
        <f>ROUND(I207*H207,2)</f>
        <v>0</v>
      </c>
      <c r="BL207" s="16" t="s">
        <v>144</v>
      </c>
      <c r="BM207" s="140" t="s">
        <v>260</v>
      </c>
    </row>
    <row r="208" spans="2:65" s="12" customFormat="1" x14ac:dyDescent="0.2">
      <c r="B208" s="142"/>
      <c r="D208" s="143" t="s">
        <v>146</v>
      </c>
      <c r="E208" s="144" t="s">
        <v>1</v>
      </c>
      <c r="F208" s="145" t="s">
        <v>261</v>
      </c>
      <c r="H208" s="146">
        <v>20.7</v>
      </c>
      <c r="I208" s="147"/>
      <c r="L208" s="142"/>
      <c r="M208" s="148"/>
      <c r="T208" s="149"/>
      <c r="AT208" s="144" t="s">
        <v>146</v>
      </c>
      <c r="AU208" s="144" t="s">
        <v>82</v>
      </c>
      <c r="AV208" s="12" t="s">
        <v>82</v>
      </c>
      <c r="AW208" s="12" t="s">
        <v>30</v>
      </c>
      <c r="AX208" s="12" t="s">
        <v>73</v>
      </c>
      <c r="AY208" s="144" t="s">
        <v>138</v>
      </c>
    </row>
    <row r="209" spans="2:65" s="13" customFormat="1" x14ac:dyDescent="0.2">
      <c r="B209" s="150"/>
      <c r="D209" s="143" t="s">
        <v>146</v>
      </c>
      <c r="E209" s="151" t="s">
        <v>1</v>
      </c>
      <c r="F209" s="152" t="s">
        <v>148</v>
      </c>
      <c r="H209" s="153">
        <v>20.7</v>
      </c>
      <c r="I209" s="154"/>
      <c r="L209" s="150"/>
      <c r="M209" s="155"/>
      <c r="T209" s="156"/>
      <c r="AT209" s="151" t="s">
        <v>146</v>
      </c>
      <c r="AU209" s="151" t="s">
        <v>82</v>
      </c>
      <c r="AV209" s="13" t="s">
        <v>144</v>
      </c>
      <c r="AW209" s="13" t="s">
        <v>30</v>
      </c>
      <c r="AX209" s="13" t="s">
        <v>80</v>
      </c>
      <c r="AY209" s="151" t="s">
        <v>138</v>
      </c>
    </row>
    <row r="210" spans="2:65" s="1" customFormat="1" ht="16.5" customHeight="1" x14ac:dyDescent="0.2">
      <c r="B210" s="31"/>
      <c r="C210" s="128" t="s">
        <v>262</v>
      </c>
      <c r="D210" s="128" t="s">
        <v>140</v>
      </c>
      <c r="E210" s="129" t="s">
        <v>263</v>
      </c>
      <c r="F210" s="130" t="s">
        <v>264</v>
      </c>
      <c r="G210" s="131" t="s">
        <v>186</v>
      </c>
      <c r="H210" s="132">
        <v>20.7</v>
      </c>
      <c r="I210" s="133"/>
      <c r="J210" s="134">
        <f>ROUND(I210*H210,2)</f>
        <v>0</v>
      </c>
      <c r="K210" s="135"/>
      <c r="L210" s="31"/>
      <c r="M210" s="136" t="s">
        <v>1</v>
      </c>
      <c r="N210" s="137" t="s">
        <v>38</v>
      </c>
      <c r="P210" s="138">
        <f>O210*H210</f>
        <v>0</v>
      </c>
      <c r="Q210" s="138">
        <v>0</v>
      </c>
      <c r="R210" s="138">
        <f>Q210*H210</f>
        <v>0</v>
      </c>
      <c r="S210" s="138">
        <v>0</v>
      </c>
      <c r="T210" s="139">
        <f>S210*H210</f>
        <v>0</v>
      </c>
      <c r="AR210" s="140" t="s">
        <v>144</v>
      </c>
      <c r="AT210" s="140" t="s">
        <v>140</v>
      </c>
      <c r="AU210" s="140" t="s">
        <v>82</v>
      </c>
      <c r="AY210" s="16" t="s">
        <v>138</v>
      </c>
      <c r="BE210" s="141">
        <f>IF(N210="základní",J210,0)</f>
        <v>0</v>
      </c>
      <c r="BF210" s="141">
        <f>IF(N210="snížená",J210,0)</f>
        <v>0</v>
      </c>
      <c r="BG210" s="141">
        <f>IF(N210="zákl. přenesená",J210,0)</f>
        <v>0</v>
      </c>
      <c r="BH210" s="141">
        <f>IF(N210="sníž. přenesená",J210,0)</f>
        <v>0</v>
      </c>
      <c r="BI210" s="141">
        <f>IF(N210="nulová",J210,0)</f>
        <v>0</v>
      </c>
      <c r="BJ210" s="16" t="s">
        <v>80</v>
      </c>
      <c r="BK210" s="141">
        <f>ROUND(I210*H210,2)</f>
        <v>0</v>
      </c>
      <c r="BL210" s="16" t="s">
        <v>144</v>
      </c>
      <c r="BM210" s="140" t="s">
        <v>265</v>
      </c>
    </row>
    <row r="211" spans="2:65" s="1" customFormat="1" ht="24.2" customHeight="1" x14ac:dyDescent="0.2">
      <c r="B211" s="31"/>
      <c r="C211" s="128" t="s">
        <v>206</v>
      </c>
      <c r="D211" s="128" t="s">
        <v>140</v>
      </c>
      <c r="E211" s="129" t="s">
        <v>266</v>
      </c>
      <c r="F211" s="130" t="s">
        <v>267</v>
      </c>
      <c r="G211" s="131" t="s">
        <v>174</v>
      </c>
      <c r="H211" s="132">
        <v>0.74</v>
      </c>
      <c r="I211" s="133"/>
      <c r="J211" s="134">
        <f>ROUND(I211*H211,2)</f>
        <v>0</v>
      </c>
      <c r="K211" s="135"/>
      <c r="L211" s="31"/>
      <c r="M211" s="136" t="s">
        <v>1</v>
      </c>
      <c r="N211" s="137" t="s">
        <v>38</v>
      </c>
      <c r="P211" s="138">
        <f>O211*H211</f>
        <v>0</v>
      </c>
      <c r="Q211" s="138">
        <v>0</v>
      </c>
      <c r="R211" s="138">
        <f>Q211*H211</f>
        <v>0</v>
      </c>
      <c r="S211" s="138">
        <v>0</v>
      </c>
      <c r="T211" s="139">
        <f>S211*H211</f>
        <v>0</v>
      </c>
      <c r="AR211" s="140" t="s">
        <v>144</v>
      </c>
      <c r="AT211" s="140" t="s">
        <v>140</v>
      </c>
      <c r="AU211" s="140" t="s">
        <v>82</v>
      </c>
      <c r="AY211" s="16" t="s">
        <v>138</v>
      </c>
      <c r="BE211" s="141">
        <f>IF(N211="základní",J211,0)</f>
        <v>0</v>
      </c>
      <c r="BF211" s="141">
        <f>IF(N211="snížená",J211,0)</f>
        <v>0</v>
      </c>
      <c r="BG211" s="141">
        <f>IF(N211="zákl. přenesená",J211,0)</f>
        <v>0</v>
      </c>
      <c r="BH211" s="141">
        <f>IF(N211="sníž. přenesená",J211,0)</f>
        <v>0</v>
      </c>
      <c r="BI211" s="141">
        <f>IF(N211="nulová",J211,0)</f>
        <v>0</v>
      </c>
      <c r="BJ211" s="16" t="s">
        <v>80</v>
      </c>
      <c r="BK211" s="141">
        <f>ROUND(I211*H211,2)</f>
        <v>0</v>
      </c>
      <c r="BL211" s="16" t="s">
        <v>144</v>
      </c>
      <c r="BM211" s="140" t="s">
        <v>268</v>
      </c>
    </row>
    <row r="212" spans="2:65" s="1" customFormat="1" ht="24.2" customHeight="1" x14ac:dyDescent="0.2">
      <c r="B212" s="31"/>
      <c r="C212" s="128" t="s">
        <v>269</v>
      </c>
      <c r="D212" s="128" t="s">
        <v>140</v>
      </c>
      <c r="E212" s="129" t="s">
        <v>270</v>
      </c>
      <c r="F212" s="130" t="s">
        <v>271</v>
      </c>
      <c r="G212" s="131" t="s">
        <v>250</v>
      </c>
      <c r="H212" s="132">
        <v>1</v>
      </c>
      <c r="I212" s="133"/>
      <c r="J212" s="134">
        <f>ROUND(I212*H212,2)</f>
        <v>0</v>
      </c>
      <c r="K212" s="135"/>
      <c r="L212" s="31"/>
      <c r="M212" s="136" t="s">
        <v>1</v>
      </c>
      <c r="N212" s="137" t="s">
        <v>38</v>
      </c>
      <c r="P212" s="138">
        <f>O212*H212</f>
        <v>0</v>
      </c>
      <c r="Q212" s="138">
        <v>0</v>
      </c>
      <c r="R212" s="138">
        <f>Q212*H212</f>
        <v>0</v>
      </c>
      <c r="S212" s="138">
        <v>0</v>
      </c>
      <c r="T212" s="139">
        <f>S212*H212</f>
        <v>0</v>
      </c>
      <c r="AR212" s="140" t="s">
        <v>144</v>
      </c>
      <c r="AT212" s="140" t="s">
        <v>140</v>
      </c>
      <c r="AU212" s="140" t="s">
        <v>82</v>
      </c>
      <c r="AY212" s="16" t="s">
        <v>138</v>
      </c>
      <c r="BE212" s="141">
        <f>IF(N212="základní",J212,0)</f>
        <v>0</v>
      </c>
      <c r="BF212" s="141">
        <f>IF(N212="snížená",J212,0)</f>
        <v>0</v>
      </c>
      <c r="BG212" s="141">
        <f>IF(N212="zákl. přenesená",J212,0)</f>
        <v>0</v>
      </c>
      <c r="BH212" s="141">
        <f>IF(N212="sníž. přenesená",J212,0)</f>
        <v>0</v>
      </c>
      <c r="BI212" s="141">
        <f>IF(N212="nulová",J212,0)</f>
        <v>0</v>
      </c>
      <c r="BJ212" s="16" t="s">
        <v>80</v>
      </c>
      <c r="BK212" s="141">
        <f>ROUND(I212*H212,2)</f>
        <v>0</v>
      </c>
      <c r="BL212" s="16" t="s">
        <v>144</v>
      </c>
      <c r="BM212" s="140" t="s">
        <v>272</v>
      </c>
    </row>
    <row r="213" spans="2:65" s="1" customFormat="1" ht="16.5" customHeight="1" x14ac:dyDescent="0.2">
      <c r="B213" s="31"/>
      <c r="C213" s="128" t="s">
        <v>209</v>
      </c>
      <c r="D213" s="128" t="s">
        <v>140</v>
      </c>
      <c r="E213" s="129" t="s">
        <v>273</v>
      </c>
      <c r="F213" s="130" t="s">
        <v>274</v>
      </c>
      <c r="G213" s="131" t="s">
        <v>186</v>
      </c>
      <c r="H213" s="132">
        <v>0.18</v>
      </c>
      <c r="I213" s="133"/>
      <c r="J213" s="134">
        <f>ROUND(I213*H213,2)</f>
        <v>0</v>
      </c>
      <c r="K213" s="135"/>
      <c r="L213" s="31"/>
      <c r="M213" s="136" t="s">
        <v>1</v>
      </c>
      <c r="N213" s="137" t="s">
        <v>38</v>
      </c>
      <c r="P213" s="138">
        <f>O213*H213</f>
        <v>0</v>
      </c>
      <c r="Q213" s="138">
        <v>0</v>
      </c>
      <c r="R213" s="138">
        <f>Q213*H213</f>
        <v>0</v>
      </c>
      <c r="S213" s="138">
        <v>0</v>
      </c>
      <c r="T213" s="139">
        <f>S213*H213</f>
        <v>0</v>
      </c>
      <c r="AR213" s="140" t="s">
        <v>144</v>
      </c>
      <c r="AT213" s="140" t="s">
        <v>140</v>
      </c>
      <c r="AU213" s="140" t="s">
        <v>82</v>
      </c>
      <c r="AY213" s="16" t="s">
        <v>138</v>
      </c>
      <c r="BE213" s="141">
        <f>IF(N213="základní",J213,0)</f>
        <v>0</v>
      </c>
      <c r="BF213" s="141">
        <f>IF(N213="snížená",J213,0)</f>
        <v>0</v>
      </c>
      <c r="BG213" s="141">
        <f>IF(N213="zákl. přenesená",J213,0)</f>
        <v>0</v>
      </c>
      <c r="BH213" s="141">
        <f>IF(N213="sníž. přenesená",J213,0)</f>
        <v>0</v>
      </c>
      <c r="BI213" s="141">
        <f>IF(N213="nulová",J213,0)</f>
        <v>0</v>
      </c>
      <c r="BJ213" s="16" t="s">
        <v>80</v>
      </c>
      <c r="BK213" s="141">
        <f>ROUND(I213*H213,2)</f>
        <v>0</v>
      </c>
      <c r="BL213" s="16" t="s">
        <v>144</v>
      </c>
      <c r="BM213" s="140" t="s">
        <v>275</v>
      </c>
    </row>
    <row r="214" spans="2:65" s="12" customFormat="1" x14ac:dyDescent="0.2">
      <c r="B214" s="142"/>
      <c r="D214" s="143" t="s">
        <v>146</v>
      </c>
      <c r="E214" s="144" t="s">
        <v>1</v>
      </c>
      <c r="F214" s="145" t="s">
        <v>276</v>
      </c>
      <c r="H214" s="146">
        <v>0.18</v>
      </c>
      <c r="I214" s="147"/>
      <c r="L214" s="142"/>
      <c r="M214" s="148"/>
      <c r="T214" s="149"/>
      <c r="AT214" s="144" t="s">
        <v>146</v>
      </c>
      <c r="AU214" s="144" t="s">
        <v>82</v>
      </c>
      <c r="AV214" s="12" t="s">
        <v>82</v>
      </c>
      <c r="AW214" s="12" t="s">
        <v>30</v>
      </c>
      <c r="AX214" s="12" t="s">
        <v>73</v>
      </c>
      <c r="AY214" s="144" t="s">
        <v>138</v>
      </c>
    </row>
    <row r="215" spans="2:65" s="13" customFormat="1" x14ac:dyDescent="0.2">
      <c r="B215" s="150"/>
      <c r="D215" s="143" t="s">
        <v>146</v>
      </c>
      <c r="E215" s="151" t="s">
        <v>1</v>
      </c>
      <c r="F215" s="152" t="s">
        <v>148</v>
      </c>
      <c r="H215" s="153">
        <v>0.18</v>
      </c>
      <c r="I215" s="154"/>
      <c r="L215" s="150"/>
      <c r="M215" s="155"/>
      <c r="T215" s="156"/>
      <c r="AT215" s="151" t="s">
        <v>146</v>
      </c>
      <c r="AU215" s="151" t="s">
        <v>82</v>
      </c>
      <c r="AV215" s="13" t="s">
        <v>144</v>
      </c>
      <c r="AW215" s="13" t="s">
        <v>30</v>
      </c>
      <c r="AX215" s="13" t="s">
        <v>80</v>
      </c>
      <c r="AY215" s="151" t="s">
        <v>138</v>
      </c>
    </row>
    <row r="216" spans="2:65" s="1" customFormat="1" ht="16.5" customHeight="1" x14ac:dyDescent="0.2">
      <c r="B216" s="31"/>
      <c r="C216" s="128" t="s">
        <v>277</v>
      </c>
      <c r="D216" s="128" t="s">
        <v>140</v>
      </c>
      <c r="E216" s="129" t="s">
        <v>278</v>
      </c>
      <c r="F216" s="130" t="s">
        <v>279</v>
      </c>
      <c r="G216" s="131" t="s">
        <v>186</v>
      </c>
      <c r="H216" s="132">
        <v>0.18</v>
      </c>
      <c r="I216" s="133"/>
      <c r="J216" s="134">
        <f>ROUND(I216*H216,2)</f>
        <v>0</v>
      </c>
      <c r="K216" s="135"/>
      <c r="L216" s="31"/>
      <c r="M216" s="136" t="s">
        <v>1</v>
      </c>
      <c r="N216" s="137" t="s">
        <v>38</v>
      </c>
      <c r="P216" s="138">
        <f>O216*H216</f>
        <v>0</v>
      </c>
      <c r="Q216" s="138">
        <v>0</v>
      </c>
      <c r="R216" s="138">
        <f>Q216*H216</f>
        <v>0</v>
      </c>
      <c r="S216" s="138">
        <v>0</v>
      </c>
      <c r="T216" s="139">
        <f>S216*H216</f>
        <v>0</v>
      </c>
      <c r="AR216" s="140" t="s">
        <v>144</v>
      </c>
      <c r="AT216" s="140" t="s">
        <v>140</v>
      </c>
      <c r="AU216" s="140" t="s">
        <v>82</v>
      </c>
      <c r="AY216" s="16" t="s">
        <v>138</v>
      </c>
      <c r="BE216" s="141">
        <f>IF(N216="základní",J216,0)</f>
        <v>0</v>
      </c>
      <c r="BF216" s="141">
        <f>IF(N216="snížená",J216,0)</f>
        <v>0</v>
      </c>
      <c r="BG216" s="141">
        <f>IF(N216="zákl. přenesená",J216,0)</f>
        <v>0</v>
      </c>
      <c r="BH216" s="141">
        <f>IF(N216="sníž. přenesená",J216,0)</f>
        <v>0</v>
      </c>
      <c r="BI216" s="141">
        <f>IF(N216="nulová",J216,0)</f>
        <v>0</v>
      </c>
      <c r="BJ216" s="16" t="s">
        <v>80</v>
      </c>
      <c r="BK216" s="141">
        <f>ROUND(I216*H216,2)</f>
        <v>0</v>
      </c>
      <c r="BL216" s="16" t="s">
        <v>144</v>
      </c>
      <c r="BM216" s="140" t="s">
        <v>280</v>
      </c>
    </row>
    <row r="217" spans="2:65" s="11" customFormat="1" ht="22.9" customHeight="1" x14ac:dyDescent="0.2">
      <c r="B217" s="116"/>
      <c r="D217" s="117" t="s">
        <v>72</v>
      </c>
      <c r="E217" s="126" t="s">
        <v>166</v>
      </c>
      <c r="F217" s="126" t="s">
        <v>281</v>
      </c>
      <c r="I217" s="119"/>
      <c r="J217" s="127">
        <f>BK217</f>
        <v>0</v>
      </c>
      <c r="L217" s="116"/>
      <c r="M217" s="121"/>
      <c r="P217" s="122">
        <f>SUM(P218:P261)</f>
        <v>0</v>
      </c>
      <c r="R217" s="122">
        <f>SUM(R218:R261)</f>
        <v>15.9260261</v>
      </c>
      <c r="T217" s="123">
        <f>SUM(T218:T261)</f>
        <v>0</v>
      </c>
      <c r="AR217" s="117" t="s">
        <v>80</v>
      </c>
      <c r="AT217" s="124" t="s">
        <v>72</v>
      </c>
      <c r="AU217" s="124" t="s">
        <v>80</v>
      </c>
      <c r="AY217" s="117" t="s">
        <v>138</v>
      </c>
      <c r="BK217" s="125">
        <f>SUM(BK218:BK261)</f>
        <v>0</v>
      </c>
    </row>
    <row r="218" spans="2:65" s="1" customFormat="1" ht="16.5" customHeight="1" x14ac:dyDescent="0.2">
      <c r="B218" s="31"/>
      <c r="C218" s="128" t="s">
        <v>215</v>
      </c>
      <c r="D218" s="128" t="s">
        <v>140</v>
      </c>
      <c r="E218" s="129" t="s">
        <v>282</v>
      </c>
      <c r="F218" s="130" t="s">
        <v>283</v>
      </c>
      <c r="G218" s="131" t="s">
        <v>186</v>
      </c>
      <c r="H218" s="132">
        <v>35.409999999999997</v>
      </c>
      <c r="I218" s="133"/>
      <c r="J218" s="134">
        <f>ROUND(I218*H218,2)</f>
        <v>0</v>
      </c>
      <c r="K218" s="135"/>
      <c r="L218" s="31"/>
      <c r="M218" s="136" t="s">
        <v>1</v>
      </c>
      <c r="N218" s="137" t="s">
        <v>38</v>
      </c>
      <c r="P218" s="138">
        <f>O218*H218</f>
        <v>0</v>
      </c>
      <c r="Q218" s="138">
        <v>0</v>
      </c>
      <c r="R218" s="138">
        <f>Q218*H218</f>
        <v>0</v>
      </c>
      <c r="S218" s="138">
        <v>0</v>
      </c>
      <c r="T218" s="139">
        <f>S218*H218</f>
        <v>0</v>
      </c>
      <c r="AR218" s="140" t="s">
        <v>144</v>
      </c>
      <c r="AT218" s="140" t="s">
        <v>140</v>
      </c>
      <c r="AU218" s="140" t="s">
        <v>82</v>
      </c>
      <c r="AY218" s="16" t="s">
        <v>138</v>
      </c>
      <c r="BE218" s="141">
        <f>IF(N218="základní",J218,0)</f>
        <v>0</v>
      </c>
      <c r="BF218" s="141">
        <f>IF(N218="snížená",J218,0)</f>
        <v>0</v>
      </c>
      <c r="BG218" s="141">
        <f>IF(N218="zákl. přenesená",J218,0)</f>
        <v>0</v>
      </c>
      <c r="BH218" s="141">
        <f>IF(N218="sníž. přenesená",J218,0)</f>
        <v>0</v>
      </c>
      <c r="BI218" s="141">
        <f>IF(N218="nulová",J218,0)</f>
        <v>0</v>
      </c>
      <c r="BJ218" s="16" t="s">
        <v>80</v>
      </c>
      <c r="BK218" s="141">
        <f>ROUND(I218*H218,2)</f>
        <v>0</v>
      </c>
      <c r="BL218" s="16" t="s">
        <v>144</v>
      </c>
      <c r="BM218" s="140" t="s">
        <v>284</v>
      </c>
    </row>
    <row r="219" spans="2:65" s="1" customFormat="1" ht="24.2" customHeight="1" x14ac:dyDescent="0.2">
      <c r="B219" s="31"/>
      <c r="C219" s="157" t="s">
        <v>285</v>
      </c>
      <c r="D219" s="157" t="s">
        <v>216</v>
      </c>
      <c r="E219" s="158" t="s">
        <v>286</v>
      </c>
      <c r="F219" s="159" t="s">
        <v>287</v>
      </c>
      <c r="G219" s="160" t="s">
        <v>186</v>
      </c>
      <c r="H219" s="161">
        <v>40.911999999999999</v>
      </c>
      <c r="I219" s="162"/>
      <c r="J219" s="163">
        <f>ROUND(I219*H219,2)</f>
        <v>0</v>
      </c>
      <c r="K219" s="164"/>
      <c r="L219" s="165"/>
      <c r="M219" s="166" t="s">
        <v>1</v>
      </c>
      <c r="N219" s="167" t="s">
        <v>38</v>
      </c>
      <c r="P219" s="138">
        <f>O219*H219</f>
        <v>0</v>
      </c>
      <c r="Q219" s="138">
        <v>0.152</v>
      </c>
      <c r="R219" s="138">
        <f>Q219*H219</f>
        <v>6.2186239999999993</v>
      </c>
      <c r="S219" s="138">
        <v>0</v>
      </c>
      <c r="T219" s="139">
        <f>S219*H219</f>
        <v>0</v>
      </c>
      <c r="AR219" s="140" t="s">
        <v>178</v>
      </c>
      <c r="AT219" s="140" t="s">
        <v>216</v>
      </c>
      <c r="AU219" s="140" t="s">
        <v>82</v>
      </c>
      <c r="AY219" s="16" t="s">
        <v>138</v>
      </c>
      <c r="BE219" s="141">
        <f>IF(N219="základní",J219,0)</f>
        <v>0</v>
      </c>
      <c r="BF219" s="141">
        <f>IF(N219="snížená",J219,0)</f>
        <v>0</v>
      </c>
      <c r="BG219" s="141">
        <f>IF(N219="zákl. přenesená",J219,0)</f>
        <v>0</v>
      </c>
      <c r="BH219" s="141">
        <f>IF(N219="sníž. přenesená",J219,0)</f>
        <v>0</v>
      </c>
      <c r="BI219" s="141">
        <f>IF(N219="nulová",J219,0)</f>
        <v>0</v>
      </c>
      <c r="BJ219" s="16" t="s">
        <v>80</v>
      </c>
      <c r="BK219" s="141">
        <f>ROUND(I219*H219,2)</f>
        <v>0</v>
      </c>
      <c r="BL219" s="16" t="s">
        <v>144</v>
      </c>
      <c r="BM219" s="140" t="s">
        <v>288</v>
      </c>
    </row>
    <row r="220" spans="2:65" s="1" customFormat="1" ht="24.2" customHeight="1" x14ac:dyDescent="0.2">
      <c r="B220" s="31"/>
      <c r="C220" s="128" t="s">
        <v>289</v>
      </c>
      <c r="D220" s="128" t="s">
        <v>140</v>
      </c>
      <c r="E220" s="129" t="s">
        <v>290</v>
      </c>
      <c r="F220" s="130" t="s">
        <v>291</v>
      </c>
      <c r="G220" s="131" t="s">
        <v>186</v>
      </c>
      <c r="H220" s="132">
        <v>35.409999999999997</v>
      </c>
      <c r="I220" s="133"/>
      <c r="J220" s="134">
        <f>ROUND(I220*H220,2)</f>
        <v>0</v>
      </c>
      <c r="K220" s="135"/>
      <c r="L220" s="31"/>
      <c r="M220" s="136" t="s">
        <v>1</v>
      </c>
      <c r="N220" s="137" t="s">
        <v>38</v>
      </c>
      <c r="P220" s="138">
        <f>O220*H220</f>
        <v>0</v>
      </c>
      <c r="Q220" s="138">
        <v>0</v>
      </c>
      <c r="R220" s="138">
        <f>Q220*H220</f>
        <v>0</v>
      </c>
      <c r="S220" s="138">
        <v>0</v>
      </c>
      <c r="T220" s="139">
        <f>S220*H220</f>
        <v>0</v>
      </c>
      <c r="AR220" s="140" t="s">
        <v>144</v>
      </c>
      <c r="AT220" s="140" t="s">
        <v>140</v>
      </c>
      <c r="AU220" s="140" t="s">
        <v>82</v>
      </c>
      <c r="AY220" s="16" t="s">
        <v>138</v>
      </c>
      <c r="BE220" s="141">
        <f>IF(N220="základní",J220,0)</f>
        <v>0</v>
      </c>
      <c r="BF220" s="141">
        <f>IF(N220="snížená",J220,0)</f>
        <v>0</v>
      </c>
      <c r="BG220" s="141">
        <f>IF(N220="zákl. přenesená",J220,0)</f>
        <v>0</v>
      </c>
      <c r="BH220" s="141">
        <f>IF(N220="sníž. přenesená",J220,0)</f>
        <v>0</v>
      </c>
      <c r="BI220" s="141">
        <f>IF(N220="nulová",J220,0)</f>
        <v>0</v>
      </c>
      <c r="BJ220" s="16" t="s">
        <v>80</v>
      </c>
      <c r="BK220" s="141">
        <f>ROUND(I220*H220,2)</f>
        <v>0</v>
      </c>
      <c r="BL220" s="16" t="s">
        <v>144</v>
      </c>
      <c r="BM220" s="140" t="s">
        <v>292</v>
      </c>
    </row>
    <row r="221" spans="2:65" s="1" customFormat="1" ht="37.9" customHeight="1" x14ac:dyDescent="0.2">
      <c r="B221" s="31"/>
      <c r="C221" s="128" t="s">
        <v>293</v>
      </c>
      <c r="D221" s="128" t="s">
        <v>140</v>
      </c>
      <c r="E221" s="129" t="s">
        <v>294</v>
      </c>
      <c r="F221" s="130" t="s">
        <v>295</v>
      </c>
      <c r="G221" s="131" t="s">
        <v>186</v>
      </c>
      <c r="H221" s="132">
        <v>437</v>
      </c>
      <c r="I221" s="133"/>
      <c r="J221" s="134">
        <f>ROUND(I221*H221,2)</f>
        <v>0</v>
      </c>
      <c r="K221" s="135"/>
      <c r="L221" s="31"/>
      <c r="M221" s="136" t="s">
        <v>1</v>
      </c>
      <c r="N221" s="137" t="s">
        <v>38</v>
      </c>
      <c r="P221" s="138">
        <f>O221*H221</f>
        <v>0</v>
      </c>
      <c r="Q221" s="138">
        <v>2.1999999999999999E-2</v>
      </c>
      <c r="R221" s="138">
        <f>Q221*H221</f>
        <v>9.613999999999999</v>
      </c>
      <c r="S221" s="138">
        <v>0</v>
      </c>
      <c r="T221" s="139">
        <f>S221*H221</f>
        <v>0</v>
      </c>
      <c r="AR221" s="140" t="s">
        <v>144</v>
      </c>
      <c r="AT221" s="140" t="s">
        <v>140</v>
      </c>
      <c r="AU221" s="140" t="s">
        <v>82</v>
      </c>
      <c r="AY221" s="16" t="s">
        <v>138</v>
      </c>
      <c r="BE221" s="141">
        <f>IF(N221="základní",J221,0)</f>
        <v>0</v>
      </c>
      <c r="BF221" s="141">
        <f>IF(N221="snížená",J221,0)</f>
        <v>0</v>
      </c>
      <c r="BG221" s="141">
        <f>IF(N221="zákl. přenesená",J221,0)</f>
        <v>0</v>
      </c>
      <c r="BH221" s="141">
        <f>IF(N221="sníž. přenesená",J221,0)</f>
        <v>0</v>
      </c>
      <c r="BI221" s="141">
        <f>IF(N221="nulová",J221,0)</f>
        <v>0</v>
      </c>
      <c r="BJ221" s="16" t="s">
        <v>80</v>
      </c>
      <c r="BK221" s="141">
        <f>ROUND(I221*H221,2)</f>
        <v>0</v>
      </c>
      <c r="BL221" s="16" t="s">
        <v>144</v>
      </c>
      <c r="BM221" s="140" t="s">
        <v>296</v>
      </c>
    </row>
    <row r="222" spans="2:65" s="1" customFormat="1" ht="16.5" customHeight="1" x14ac:dyDescent="0.2">
      <c r="B222" s="31"/>
      <c r="C222" s="157" t="s">
        <v>223</v>
      </c>
      <c r="D222" s="157" t="s">
        <v>216</v>
      </c>
      <c r="E222" s="158" t="s">
        <v>297</v>
      </c>
      <c r="F222" s="159" t="s">
        <v>298</v>
      </c>
      <c r="G222" s="160" t="s">
        <v>186</v>
      </c>
      <c r="H222" s="161">
        <v>18.7</v>
      </c>
      <c r="I222" s="162"/>
      <c r="J222" s="163">
        <f>ROUND(I222*H222,2)</f>
        <v>0</v>
      </c>
      <c r="K222" s="164"/>
      <c r="L222" s="165"/>
      <c r="M222" s="166" t="s">
        <v>1</v>
      </c>
      <c r="N222" s="167" t="s">
        <v>38</v>
      </c>
      <c r="P222" s="138">
        <f>O222*H222</f>
        <v>0</v>
      </c>
      <c r="Q222" s="138">
        <v>1.1199999999999999E-3</v>
      </c>
      <c r="R222" s="138">
        <f>Q222*H222</f>
        <v>2.0943999999999997E-2</v>
      </c>
      <c r="S222" s="138">
        <v>0</v>
      </c>
      <c r="T222" s="139">
        <f>S222*H222</f>
        <v>0</v>
      </c>
      <c r="AR222" s="140" t="s">
        <v>178</v>
      </c>
      <c r="AT222" s="140" t="s">
        <v>216</v>
      </c>
      <c r="AU222" s="140" t="s">
        <v>82</v>
      </c>
      <c r="AY222" s="16" t="s">
        <v>138</v>
      </c>
      <c r="BE222" s="141">
        <f>IF(N222="základní",J222,0)</f>
        <v>0</v>
      </c>
      <c r="BF222" s="141">
        <f>IF(N222="snížená",J222,0)</f>
        <v>0</v>
      </c>
      <c r="BG222" s="141">
        <f>IF(N222="zákl. přenesená",J222,0)</f>
        <v>0</v>
      </c>
      <c r="BH222" s="141">
        <f>IF(N222="sníž. přenesená",J222,0)</f>
        <v>0</v>
      </c>
      <c r="BI222" s="141">
        <f>IF(N222="nulová",J222,0)</f>
        <v>0</v>
      </c>
      <c r="BJ222" s="16" t="s">
        <v>80</v>
      </c>
      <c r="BK222" s="141">
        <f>ROUND(I222*H222,2)</f>
        <v>0</v>
      </c>
      <c r="BL222" s="16" t="s">
        <v>144</v>
      </c>
      <c r="BM222" s="140" t="s">
        <v>299</v>
      </c>
    </row>
    <row r="223" spans="2:65" s="12" customFormat="1" x14ac:dyDescent="0.2">
      <c r="B223" s="142"/>
      <c r="D223" s="143" t="s">
        <v>146</v>
      </c>
      <c r="E223" s="144" t="s">
        <v>1</v>
      </c>
      <c r="F223" s="145" t="s">
        <v>300</v>
      </c>
      <c r="H223" s="146">
        <v>18.7</v>
      </c>
      <c r="I223" s="147"/>
      <c r="L223" s="142"/>
      <c r="M223" s="148"/>
      <c r="T223" s="149"/>
      <c r="AT223" s="144" t="s">
        <v>146</v>
      </c>
      <c r="AU223" s="144" t="s">
        <v>82</v>
      </c>
      <c r="AV223" s="12" t="s">
        <v>82</v>
      </c>
      <c r="AW223" s="12" t="s">
        <v>30</v>
      </c>
      <c r="AX223" s="12" t="s">
        <v>73</v>
      </c>
      <c r="AY223" s="144" t="s">
        <v>138</v>
      </c>
    </row>
    <row r="224" spans="2:65" s="13" customFormat="1" x14ac:dyDescent="0.2">
      <c r="B224" s="150"/>
      <c r="D224" s="143" t="s">
        <v>146</v>
      </c>
      <c r="E224" s="151" t="s">
        <v>1</v>
      </c>
      <c r="F224" s="152" t="s">
        <v>148</v>
      </c>
      <c r="H224" s="153">
        <v>18.7</v>
      </c>
      <c r="I224" s="154"/>
      <c r="L224" s="150"/>
      <c r="M224" s="155"/>
      <c r="T224" s="156"/>
      <c r="AT224" s="151" t="s">
        <v>146</v>
      </c>
      <c r="AU224" s="151" t="s">
        <v>82</v>
      </c>
      <c r="AV224" s="13" t="s">
        <v>144</v>
      </c>
      <c r="AW224" s="13" t="s">
        <v>30</v>
      </c>
      <c r="AX224" s="13" t="s">
        <v>80</v>
      </c>
      <c r="AY224" s="151" t="s">
        <v>138</v>
      </c>
    </row>
    <row r="225" spans="2:65" s="1" customFormat="1" ht="16.5" customHeight="1" x14ac:dyDescent="0.2">
      <c r="B225" s="31"/>
      <c r="C225" s="157" t="s">
        <v>301</v>
      </c>
      <c r="D225" s="157" t="s">
        <v>216</v>
      </c>
      <c r="E225" s="158" t="s">
        <v>302</v>
      </c>
      <c r="F225" s="159" t="s">
        <v>303</v>
      </c>
      <c r="G225" s="160" t="s">
        <v>186</v>
      </c>
      <c r="H225" s="161">
        <v>10.295999999999999</v>
      </c>
      <c r="I225" s="162"/>
      <c r="J225" s="163">
        <f>ROUND(I225*H225,2)</f>
        <v>0</v>
      </c>
      <c r="K225" s="164"/>
      <c r="L225" s="165"/>
      <c r="M225" s="166" t="s">
        <v>1</v>
      </c>
      <c r="N225" s="167" t="s">
        <v>38</v>
      </c>
      <c r="P225" s="138">
        <f>O225*H225</f>
        <v>0</v>
      </c>
      <c r="Q225" s="138">
        <v>2.0999999999999999E-3</v>
      </c>
      <c r="R225" s="138">
        <f>Q225*H225</f>
        <v>2.1621599999999998E-2</v>
      </c>
      <c r="S225" s="138">
        <v>0</v>
      </c>
      <c r="T225" s="139">
        <f>S225*H225</f>
        <v>0</v>
      </c>
      <c r="AR225" s="140" t="s">
        <v>178</v>
      </c>
      <c r="AT225" s="140" t="s">
        <v>216</v>
      </c>
      <c r="AU225" s="140" t="s">
        <v>82</v>
      </c>
      <c r="AY225" s="16" t="s">
        <v>138</v>
      </c>
      <c r="BE225" s="141">
        <f>IF(N225="základní",J225,0)</f>
        <v>0</v>
      </c>
      <c r="BF225" s="141">
        <f>IF(N225="snížená",J225,0)</f>
        <v>0</v>
      </c>
      <c r="BG225" s="141">
        <f>IF(N225="zákl. přenesená",J225,0)</f>
        <v>0</v>
      </c>
      <c r="BH225" s="141">
        <f>IF(N225="sníž. přenesená",J225,0)</f>
        <v>0</v>
      </c>
      <c r="BI225" s="141">
        <f>IF(N225="nulová",J225,0)</f>
        <v>0</v>
      </c>
      <c r="BJ225" s="16" t="s">
        <v>80</v>
      </c>
      <c r="BK225" s="141">
        <f>ROUND(I225*H225,2)</f>
        <v>0</v>
      </c>
      <c r="BL225" s="16" t="s">
        <v>144</v>
      </c>
      <c r="BM225" s="140" t="s">
        <v>304</v>
      </c>
    </row>
    <row r="226" spans="2:65" s="12" customFormat="1" x14ac:dyDescent="0.2">
      <c r="B226" s="142"/>
      <c r="D226" s="143" t="s">
        <v>146</v>
      </c>
      <c r="E226" s="144" t="s">
        <v>1</v>
      </c>
      <c r="F226" s="145" t="s">
        <v>305</v>
      </c>
      <c r="H226" s="146">
        <v>10.295999999999999</v>
      </c>
      <c r="I226" s="147"/>
      <c r="L226" s="142"/>
      <c r="M226" s="148"/>
      <c r="T226" s="149"/>
      <c r="AT226" s="144" t="s">
        <v>146</v>
      </c>
      <c r="AU226" s="144" t="s">
        <v>82</v>
      </c>
      <c r="AV226" s="12" t="s">
        <v>82</v>
      </c>
      <c r="AW226" s="12" t="s">
        <v>30</v>
      </c>
      <c r="AX226" s="12" t="s">
        <v>73</v>
      </c>
      <c r="AY226" s="144" t="s">
        <v>138</v>
      </c>
    </row>
    <row r="227" spans="2:65" s="13" customFormat="1" x14ac:dyDescent="0.2">
      <c r="B227" s="150"/>
      <c r="D227" s="143" t="s">
        <v>146</v>
      </c>
      <c r="E227" s="151" t="s">
        <v>1</v>
      </c>
      <c r="F227" s="152" t="s">
        <v>148</v>
      </c>
      <c r="H227" s="153">
        <v>10.295999999999999</v>
      </c>
      <c r="I227" s="154"/>
      <c r="L227" s="150"/>
      <c r="M227" s="155"/>
      <c r="T227" s="156"/>
      <c r="AT227" s="151" t="s">
        <v>146</v>
      </c>
      <c r="AU227" s="151" t="s">
        <v>82</v>
      </c>
      <c r="AV227" s="13" t="s">
        <v>144</v>
      </c>
      <c r="AW227" s="13" t="s">
        <v>30</v>
      </c>
      <c r="AX227" s="13" t="s">
        <v>80</v>
      </c>
      <c r="AY227" s="151" t="s">
        <v>138</v>
      </c>
    </row>
    <row r="228" spans="2:65" s="1" customFormat="1" ht="24.2" customHeight="1" x14ac:dyDescent="0.2">
      <c r="B228" s="31"/>
      <c r="C228" s="128" t="s">
        <v>227</v>
      </c>
      <c r="D228" s="128" t="s">
        <v>140</v>
      </c>
      <c r="E228" s="129" t="s">
        <v>306</v>
      </c>
      <c r="F228" s="130" t="s">
        <v>307</v>
      </c>
      <c r="G228" s="131" t="s">
        <v>186</v>
      </c>
      <c r="H228" s="132">
        <v>332.48</v>
      </c>
      <c r="I228" s="133"/>
      <c r="J228" s="134">
        <f>ROUND(I228*H228,2)</f>
        <v>0</v>
      </c>
      <c r="K228" s="135"/>
      <c r="L228" s="31"/>
      <c r="M228" s="136" t="s">
        <v>1</v>
      </c>
      <c r="N228" s="137" t="s">
        <v>38</v>
      </c>
      <c r="P228" s="138">
        <f>O228*H228</f>
        <v>0</v>
      </c>
      <c r="Q228" s="138">
        <v>0</v>
      </c>
      <c r="R228" s="138">
        <f>Q228*H228</f>
        <v>0</v>
      </c>
      <c r="S228" s="138">
        <v>0</v>
      </c>
      <c r="T228" s="139">
        <f>S228*H228</f>
        <v>0</v>
      </c>
      <c r="AR228" s="140" t="s">
        <v>144</v>
      </c>
      <c r="AT228" s="140" t="s">
        <v>140</v>
      </c>
      <c r="AU228" s="140" t="s">
        <v>82</v>
      </c>
      <c r="AY228" s="16" t="s">
        <v>138</v>
      </c>
      <c r="BE228" s="141">
        <f>IF(N228="základní",J228,0)</f>
        <v>0</v>
      </c>
      <c r="BF228" s="141">
        <f>IF(N228="snížená",J228,0)</f>
        <v>0</v>
      </c>
      <c r="BG228" s="141">
        <f>IF(N228="zákl. přenesená",J228,0)</f>
        <v>0</v>
      </c>
      <c r="BH228" s="141">
        <f>IF(N228="sníž. přenesená",J228,0)</f>
        <v>0</v>
      </c>
      <c r="BI228" s="141">
        <f>IF(N228="nulová",J228,0)</f>
        <v>0</v>
      </c>
      <c r="BJ228" s="16" t="s">
        <v>80</v>
      </c>
      <c r="BK228" s="141">
        <f>ROUND(I228*H228,2)</f>
        <v>0</v>
      </c>
      <c r="BL228" s="16" t="s">
        <v>144</v>
      </c>
      <c r="BM228" s="140" t="s">
        <v>308</v>
      </c>
    </row>
    <row r="229" spans="2:65" s="12" customFormat="1" x14ac:dyDescent="0.2">
      <c r="B229" s="142"/>
      <c r="D229" s="143" t="s">
        <v>146</v>
      </c>
      <c r="E229" s="144" t="s">
        <v>1</v>
      </c>
      <c r="F229" s="145" t="s">
        <v>309</v>
      </c>
      <c r="H229" s="146">
        <v>332.48</v>
      </c>
      <c r="I229" s="147"/>
      <c r="L229" s="142"/>
      <c r="M229" s="148"/>
      <c r="T229" s="149"/>
      <c r="AT229" s="144" t="s">
        <v>146</v>
      </c>
      <c r="AU229" s="144" t="s">
        <v>82</v>
      </c>
      <c r="AV229" s="12" t="s">
        <v>82</v>
      </c>
      <c r="AW229" s="12" t="s">
        <v>30</v>
      </c>
      <c r="AX229" s="12" t="s">
        <v>73</v>
      </c>
      <c r="AY229" s="144" t="s">
        <v>138</v>
      </c>
    </row>
    <row r="230" spans="2:65" s="13" customFormat="1" x14ac:dyDescent="0.2">
      <c r="B230" s="150"/>
      <c r="D230" s="143" t="s">
        <v>146</v>
      </c>
      <c r="E230" s="151" t="s">
        <v>1</v>
      </c>
      <c r="F230" s="152" t="s">
        <v>148</v>
      </c>
      <c r="H230" s="153">
        <v>332.48</v>
      </c>
      <c r="I230" s="154"/>
      <c r="L230" s="150"/>
      <c r="M230" s="155"/>
      <c r="T230" s="156"/>
      <c r="AT230" s="151" t="s">
        <v>146</v>
      </c>
      <c r="AU230" s="151" t="s">
        <v>82</v>
      </c>
      <c r="AV230" s="13" t="s">
        <v>144</v>
      </c>
      <c r="AW230" s="13" t="s">
        <v>30</v>
      </c>
      <c r="AX230" s="13" t="s">
        <v>80</v>
      </c>
      <c r="AY230" s="151" t="s">
        <v>138</v>
      </c>
    </row>
    <row r="231" spans="2:65" s="1" customFormat="1" ht="24.2" customHeight="1" x14ac:dyDescent="0.2">
      <c r="B231" s="31"/>
      <c r="C231" s="128" t="s">
        <v>310</v>
      </c>
      <c r="D231" s="128" t="s">
        <v>140</v>
      </c>
      <c r="E231" s="129" t="s">
        <v>311</v>
      </c>
      <c r="F231" s="130" t="s">
        <v>312</v>
      </c>
      <c r="G231" s="131" t="s">
        <v>186</v>
      </c>
      <c r="H231" s="132">
        <v>332.48</v>
      </c>
      <c r="I231" s="133"/>
      <c r="J231" s="134">
        <f>ROUND(I231*H231,2)</f>
        <v>0</v>
      </c>
      <c r="K231" s="135"/>
      <c r="L231" s="31"/>
      <c r="M231" s="136" t="s">
        <v>1</v>
      </c>
      <c r="N231" s="137" t="s">
        <v>38</v>
      </c>
      <c r="P231" s="138">
        <f>O231*H231</f>
        <v>0</v>
      </c>
      <c r="Q231" s="138">
        <v>0</v>
      </c>
      <c r="R231" s="138">
        <f>Q231*H231</f>
        <v>0</v>
      </c>
      <c r="S231" s="138">
        <v>0</v>
      </c>
      <c r="T231" s="139">
        <f>S231*H231</f>
        <v>0</v>
      </c>
      <c r="AR231" s="140" t="s">
        <v>144</v>
      </c>
      <c r="AT231" s="140" t="s">
        <v>140</v>
      </c>
      <c r="AU231" s="140" t="s">
        <v>82</v>
      </c>
      <c r="AY231" s="16" t="s">
        <v>138</v>
      </c>
      <c r="BE231" s="141">
        <f>IF(N231="základní",J231,0)</f>
        <v>0</v>
      </c>
      <c r="BF231" s="141">
        <f>IF(N231="snížená",J231,0)</f>
        <v>0</v>
      </c>
      <c r="BG231" s="141">
        <f>IF(N231="zákl. přenesená",J231,0)</f>
        <v>0</v>
      </c>
      <c r="BH231" s="141">
        <f>IF(N231="sníž. přenesená",J231,0)</f>
        <v>0</v>
      </c>
      <c r="BI231" s="141">
        <f>IF(N231="nulová",J231,0)</f>
        <v>0</v>
      </c>
      <c r="BJ231" s="16" t="s">
        <v>80</v>
      </c>
      <c r="BK231" s="141">
        <f>ROUND(I231*H231,2)</f>
        <v>0</v>
      </c>
      <c r="BL231" s="16" t="s">
        <v>144</v>
      </c>
      <c r="BM231" s="140" t="s">
        <v>313</v>
      </c>
    </row>
    <row r="232" spans="2:65" s="1" customFormat="1" ht="24.2" customHeight="1" x14ac:dyDescent="0.2">
      <c r="B232" s="31"/>
      <c r="C232" s="128" t="s">
        <v>231</v>
      </c>
      <c r="D232" s="128" t="s">
        <v>140</v>
      </c>
      <c r="E232" s="129" t="s">
        <v>314</v>
      </c>
      <c r="F232" s="130" t="s">
        <v>315</v>
      </c>
      <c r="G232" s="131" t="s">
        <v>186</v>
      </c>
      <c r="H232" s="132">
        <v>127.84</v>
      </c>
      <c r="I232" s="133"/>
      <c r="J232" s="134">
        <f>ROUND(I232*H232,2)</f>
        <v>0</v>
      </c>
      <c r="K232" s="135"/>
      <c r="L232" s="31"/>
      <c r="M232" s="136" t="s">
        <v>1</v>
      </c>
      <c r="N232" s="137" t="s">
        <v>38</v>
      </c>
      <c r="P232" s="138">
        <f>O232*H232</f>
        <v>0</v>
      </c>
      <c r="Q232" s="138">
        <v>0</v>
      </c>
      <c r="R232" s="138">
        <f>Q232*H232</f>
        <v>0</v>
      </c>
      <c r="S232" s="138">
        <v>0</v>
      </c>
      <c r="T232" s="139">
        <f>S232*H232</f>
        <v>0</v>
      </c>
      <c r="AR232" s="140" t="s">
        <v>144</v>
      </c>
      <c r="AT232" s="140" t="s">
        <v>140</v>
      </c>
      <c r="AU232" s="140" t="s">
        <v>82</v>
      </c>
      <c r="AY232" s="16" t="s">
        <v>138</v>
      </c>
      <c r="BE232" s="141">
        <f>IF(N232="základní",J232,0)</f>
        <v>0</v>
      </c>
      <c r="BF232" s="141">
        <f>IF(N232="snížená",J232,0)</f>
        <v>0</v>
      </c>
      <c r="BG232" s="141">
        <f>IF(N232="zákl. přenesená",J232,0)</f>
        <v>0</v>
      </c>
      <c r="BH232" s="141">
        <f>IF(N232="sníž. přenesená",J232,0)</f>
        <v>0</v>
      </c>
      <c r="BI232" s="141">
        <f>IF(N232="nulová",J232,0)</f>
        <v>0</v>
      </c>
      <c r="BJ232" s="16" t="s">
        <v>80</v>
      </c>
      <c r="BK232" s="141">
        <f>ROUND(I232*H232,2)</f>
        <v>0</v>
      </c>
      <c r="BL232" s="16" t="s">
        <v>144</v>
      </c>
      <c r="BM232" s="140" t="s">
        <v>316</v>
      </c>
    </row>
    <row r="233" spans="2:65" s="12" customFormat="1" x14ac:dyDescent="0.2">
      <c r="B233" s="142"/>
      <c r="D233" s="143" t="s">
        <v>146</v>
      </c>
      <c r="E233" s="144" t="s">
        <v>1</v>
      </c>
      <c r="F233" s="145" t="s">
        <v>317</v>
      </c>
      <c r="H233" s="146">
        <v>127.84</v>
      </c>
      <c r="I233" s="147"/>
      <c r="L233" s="142"/>
      <c r="M233" s="148"/>
      <c r="T233" s="149"/>
      <c r="AT233" s="144" t="s">
        <v>146</v>
      </c>
      <c r="AU233" s="144" t="s">
        <v>82</v>
      </c>
      <c r="AV233" s="12" t="s">
        <v>82</v>
      </c>
      <c r="AW233" s="12" t="s">
        <v>30</v>
      </c>
      <c r="AX233" s="12" t="s">
        <v>73</v>
      </c>
      <c r="AY233" s="144" t="s">
        <v>138</v>
      </c>
    </row>
    <row r="234" spans="2:65" s="13" customFormat="1" x14ac:dyDescent="0.2">
      <c r="B234" s="150"/>
      <c r="D234" s="143" t="s">
        <v>146</v>
      </c>
      <c r="E234" s="151" t="s">
        <v>1</v>
      </c>
      <c r="F234" s="152" t="s">
        <v>148</v>
      </c>
      <c r="H234" s="153">
        <v>127.84</v>
      </c>
      <c r="I234" s="154"/>
      <c r="L234" s="150"/>
      <c r="M234" s="155"/>
      <c r="T234" s="156"/>
      <c r="AT234" s="151" t="s">
        <v>146</v>
      </c>
      <c r="AU234" s="151" t="s">
        <v>82</v>
      </c>
      <c r="AV234" s="13" t="s">
        <v>144</v>
      </c>
      <c r="AW234" s="13" t="s">
        <v>30</v>
      </c>
      <c r="AX234" s="13" t="s">
        <v>80</v>
      </c>
      <c r="AY234" s="151" t="s">
        <v>138</v>
      </c>
    </row>
    <row r="235" spans="2:65" s="1" customFormat="1" ht="16.5" customHeight="1" x14ac:dyDescent="0.2">
      <c r="B235" s="31"/>
      <c r="C235" s="128" t="s">
        <v>318</v>
      </c>
      <c r="D235" s="128" t="s">
        <v>140</v>
      </c>
      <c r="E235" s="129" t="s">
        <v>319</v>
      </c>
      <c r="F235" s="130" t="s">
        <v>320</v>
      </c>
      <c r="G235" s="131" t="s">
        <v>186</v>
      </c>
      <c r="H235" s="132">
        <v>195.52500000000001</v>
      </c>
      <c r="I235" s="133"/>
      <c r="J235" s="134">
        <f>ROUND(I235*H235,2)</f>
        <v>0</v>
      </c>
      <c r="K235" s="135"/>
      <c r="L235" s="31"/>
      <c r="M235" s="136" t="s">
        <v>1</v>
      </c>
      <c r="N235" s="137" t="s">
        <v>38</v>
      </c>
      <c r="P235" s="138">
        <f>O235*H235</f>
        <v>0</v>
      </c>
      <c r="Q235" s="138">
        <v>2.5999999999999998E-4</v>
      </c>
      <c r="R235" s="138">
        <f>Q235*H235</f>
        <v>5.08365E-2</v>
      </c>
      <c r="S235" s="138">
        <v>0</v>
      </c>
      <c r="T235" s="139">
        <f>S235*H235</f>
        <v>0</v>
      </c>
      <c r="AR235" s="140" t="s">
        <v>144</v>
      </c>
      <c r="AT235" s="140" t="s">
        <v>140</v>
      </c>
      <c r="AU235" s="140" t="s">
        <v>82</v>
      </c>
      <c r="AY235" s="16" t="s">
        <v>138</v>
      </c>
      <c r="BE235" s="141">
        <f>IF(N235="základní",J235,0)</f>
        <v>0</v>
      </c>
      <c r="BF235" s="141">
        <f>IF(N235="snížená",J235,0)</f>
        <v>0</v>
      </c>
      <c r="BG235" s="141">
        <f>IF(N235="zákl. přenesená",J235,0)</f>
        <v>0</v>
      </c>
      <c r="BH235" s="141">
        <f>IF(N235="sníž. přenesená",J235,0)</f>
        <v>0</v>
      </c>
      <c r="BI235" s="141">
        <f>IF(N235="nulová",J235,0)</f>
        <v>0</v>
      </c>
      <c r="BJ235" s="16" t="s">
        <v>80</v>
      </c>
      <c r="BK235" s="141">
        <f>ROUND(I235*H235,2)</f>
        <v>0</v>
      </c>
      <c r="BL235" s="16" t="s">
        <v>144</v>
      </c>
      <c r="BM235" s="140" t="s">
        <v>321</v>
      </c>
    </row>
    <row r="236" spans="2:65" s="1" customFormat="1" ht="24.2" customHeight="1" x14ac:dyDescent="0.2">
      <c r="B236" s="31"/>
      <c r="C236" s="128" t="s">
        <v>235</v>
      </c>
      <c r="D236" s="128" t="s">
        <v>140</v>
      </c>
      <c r="E236" s="129" t="s">
        <v>322</v>
      </c>
      <c r="F236" s="130" t="s">
        <v>323</v>
      </c>
      <c r="G236" s="131" t="s">
        <v>186</v>
      </c>
      <c r="H236" s="132">
        <v>63</v>
      </c>
      <c r="I236" s="133"/>
      <c r="J236" s="134">
        <f>ROUND(I236*H236,2)</f>
        <v>0</v>
      </c>
      <c r="K236" s="135"/>
      <c r="L236" s="31"/>
      <c r="M236" s="136" t="s">
        <v>1</v>
      </c>
      <c r="N236" s="137" t="s">
        <v>38</v>
      </c>
      <c r="P236" s="138">
        <f>O236*H236</f>
        <v>0</v>
      </c>
      <c r="Q236" s="138">
        <v>0</v>
      </c>
      <c r="R236" s="138">
        <f>Q236*H236</f>
        <v>0</v>
      </c>
      <c r="S236" s="138">
        <v>0</v>
      </c>
      <c r="T236" s="139">
        <f>S236*H236</f>
        <v>0</v>
      </c>
      <c r="AR236" s="140" t="s">
        <v>144</v>
      </c>
      <c r="AT236" s="140" t="s">
        <v>140</v>
      </c>
      <c r="AU236" s="140" t="s">
        <v>82</v>
      </c>
      <c r="AY236" s="16" t="s">
        <v>138</v>
      </c>
      <c r="BE236" s="141">
        <f>IF(N236="základní",J236,0)</f>
        <v>0</v>
      </c>
      <c r="BF236" s="141">
        <f>IF(N236="snížená",J236,0)</f>
        <v>0</v>
      </c>
      <c r="BG236" s="141">
        <f>IF(N236="zákl. přenesená",J236,0)</f>
        <v>0</v>
      </c>
      <c r="BH236" s="141">
        <f>IF(N236="sníž. přenesená",J236,0)</f>
        <v>0</v>
      </c>
      <c r="BI236" s="141">
        <f>IF(N236="nulová",J236,0)</f>
        <v>0</v>
      </c>
      <c r="BJ236" s="16" t="s">
        <v>80</v>
      </c>
      <c r="BK236" s="141">
        <f>ROUND(I236*H236,2)</f>
        <v>0</v>
      </c>
      <c r="BL236" s="16" t="s">
        <v>144</v>
      </c>
      <c r="BM236" s="140" t="s">
        <v>324</v>
      </c>
    </row>
    <row r="237" spans="2:65" s="12" customFormat="1" x14ac:dyDescent="0.2">
      <c r="B237" s="142"/>
      <c r="D237" s="143" t="s">
        <v>146</v>
      </c>
      <c r="E237" s="144" t="s">
        <v>1</v>
      </c>
      <c r="F237" s="145" t="s">
        <v>325</v>
      </c>
      <c r="H237" s="146">
        <v>63</v>
      </c>
      <c r="I237" s="147"/>
      <c r="L237" s="142"/>
      <c r="M237" s="148"/>
      <c r="T237" s="149"/>
      <c r="AT237" s="144" t="s">
        <v>146</v>
      </c>
      <c r="AU237" s="144" t="s">
        <v>82</v>
      </c>
      <c r="AV237" s="12" t="s">
        <v>82</v>
      </c>
      <c r="AW237" s="12" t="s">
        <v>30</v>
      </c>
      <c r="AX237" s="12" t="s">
        <v>73</v>
      </c>
      <c r="AY237" s="144" t="s">
        <v>138</v>
      </c>
    </row>
    <row r="238" spans="2:65" s="13" customFormat="1" x14ac:dyDescent="0.2">
      <c r="B238" s="150"/>
      <c r="D238" s="143" t="s">
        <v>146</v>
      </c>
      <c r="E238" s="151" t="s">
        <v>1</v>
      </c>
      <c r="F238" s="152" t="s">
        <v>148</v>
      </c>
      <c r="H238" s="153">
        <v>63</v>
      </c>
      <c r="I238" s="154"/>
      <c r="L238" s="150"/>
      <c r="M238" s="155"/>
      <c r="T238" s="156"/>
      <c r="AT238" s="151" t="s">
        <v>146</v>
      </c>
      <c r="AU238" s="151" t="s">
        <v>82</v>
      </c>
      <c r="AV238" s="13" t="s">
        <v>144</v>
      </c>
      <c r="AW238" s="13" t="s">
        <v>30</v>
      </c>
      <c r="AX238" s="13" t="s">
        <v>80</v>
      </c>
      <c r="AY238" s="151" t="s">
        <v>138</v>
      </c>
    </row>
    <row r="239" spans="2:65" s="1" customFormat="1" ht="24.2" customHeight="1" x14ac:dyDescent="0.2">
      <c r="B239" s="31"/>
      <c r="C239" s="128" t="s">
        <v>326</v>
      </c>
      <c r="D239" s="128" t="s">
        <v>140</v>
      </c>
      <c r="E239" s="129" t="s">
        <v>327</v>
      </c>
      <c r="F239" s="130" t="s">
        <v>328</v>
      </c>
      <c r="G239" s="131" t="s">
        <v>186</v>
      </c>
      <c r="H239" s="132">
        <v>17</v>
      </c>
      <c r="I239" s="133"/>
      <c r="J239" s="134">
        <f>ROUND(I239*H239,2)</f>
        <v>0</v>
      </c>
      <c r="K239" s="135"/>
      <c r="L239" s="31"/>
      <c r="M239" s="136" t="s">
        <v>1</v>
      </c>
      <c r="N239" s="137" t="s">
        <v>38</v>
      </c>
      <c r="P239" s="138">
        <f>O239*H239</f>
        <v>0</v>
      </c>
      <c r="Q239" s="138">
        <v>0</v>
      </c>
      <c r="R239" s="138">
        <f>Q239*H239</f>
        <v>0</v>
      </c>
      <c r="S239" s="138">
        <v>0</v>
      </c>
      <c r="T239" s="139">
        <f>S239*H239</f>
        <v>0</v>
      </c>
      <c r="AR239" s="140" t="s">
        <v>144</v>
      </c>
      <c r="AT239" s="140" t="s">
        <v>140</v>
      </c>
      <c r="AU239" s="140" t="s">
        <v>82</v>
      </c>
      <c r="AY239" s="16" t="s">
        <v>138</v>
      </c>
      <c r="BE239" s="141">
        <f>IF(N239="základní",J239,0)</f>
        <v>0</v>
      </c>
      <c r="BF239" s="141">
        <f>IF(N239="snížená",J239,0)</f>
        <v>0</v>
      </c>
      <c r="BG239" s="141">
        <f>IF(N239="zákl. přenesená",J239,0)</f>
        <v>0</v>
      </c>
      <c r="BH239" s="141">
        <f>IF(N239="sníž. přenesená",J239,0)</f>
        <v>0</v>
      </c>
      <c r="BI239" s="141">
        <f>IF(N239="nulová",J239,0)</f>
        <v>0</v>
      </c>
      <c r="BJ239" s="16" t="s">
        <v>80</v>
      </c>
      <c r="BK239" s="141">
        <f>ROUND(I239*H239,2)</f>
        <v>0</v>
      </c>
      <c r="BL239" s="16" t="s">
        <v>144</v>
      </c>
      <c r="BM239" s="140" t="s">
        <v>329</v>
      </c>
    </row>
    <row r="240" spans="2:65" s="12" customFormat="1" x14ac:dyDescent="0.2">
      <c r="B240" s="142"/>
      <c r="D240" s="143" t="s">
        <v>146</v>
      </c>
      <c r="E240" s="144" t="s">
        <v>1</v>
      </c>
      <c r="F240" s="145" t="s">
        <v>330</v>
      </c>
      <c r="H240" s="146">
        <v>17</v>
      </c>
      <c r="I240" s="147"/>
      <c r="L240" s="142"/>
      <c r="M240" s="148"/>
      <c r="T240" s="149"/>
      <c r="AT240" s="144" t="s">
        <v>146</v>
      </c>
      <c r="AU240" s="144" t="s">
        <v>82</v>
      </c>
      <c r="AV240" s="12" t="s">
        <v>82</v>
      </c>
      <c r="AW240" s="12" t="s">
        <v>30</v>
      </c>
      <c r="AX240" s="12" t="s">
        <v>73</v>
      </c>
      <c r="AY240" s="144" t="s">
        <v>138</v>
      </c>
    </row>
    <row r="241" spans="2:65" s="13" customFormat="1" x14ac:dyDescent="0.2">
      <c r="B241" s="150"/>
      <c r="D241" s="143" t="s">
        <v>146</v>
      </c>
      <c r="E241" s="151" t="s">
        <v>1</v>
      </c>
      <c r="F241" s="152" t="s">
        <v>148</v>
      </c>
      <c r="H241" s="153">
        <v>17</v>
      </c>
      <c r="I241" s="154"/>
      <c r="L241" s="150"/>
      <c r="M241" s="155"/>
      <c r="T241" s="156"/>
      <c r="AT241" s="151" t="s">
        <v>146</v>
      </c>
      <c r="AU241" s="151" t="s">
        <v>82</v>
      </c>
      <c r="AV241" s="13" t="s">
        <v>144</v>
      </c>
      <c r="AW241" s="13" t="s">
        <v>30</v>
      </c>
      <c r="AX241" s="13" t="s">
        <v>80</v>
      </c>
      <c r="AY241" s="151" t="s">
        <v>138</v>
      </c>
    </row>
    <row r="242" spans="2:65" s="1" customFormat="1" ht="24.2" customHeight="1" x14ac:dyDescent="0.2">
      <c r="B242" s="31"/>
      <c r="C242" s="128" t="s">
        <v>331</v>
      </c>
      <c r="D242" s="128" t="s">
        <v>140</v>
      </c>
      <c r="E242" s="129" t="s">
        <v>332</v>
      </c>
      <c r="F242" s="130" t="s">
        <v>333</v>
      </c>
      <c r="G242" s="131" t="s">
        <v>186</v>
      </c>
      <c r="H242" s="132">
        <v>9.36</v>
      </c>
      <c r="I242" s="133"/>
      <c r="J242" s="134">
        <f>ROUND(I242*H242,2)</f>
        <v>0</v>
      </c>
      <c r="K242" s="135"/>
      <c r="L242" s="31"/>
      <c r="M242" s="136" t="s">
        <v>1</v>
      </c>
      <c r="N242" s="137" t="s">
        <v>38</v>
      </c>
      <c r="P242" s="138">
        <f>O242*H242</f>
        <v>0</v>
      </c>
      <c r="Q242" s="138">
        <v>0</v>
      </c>
      <c r="R242" s="138">
        <f>Q242*H242</f>
        <v>0</v>
      </c>
      <c r="S242" s="138">
        <v>0</v>
      </c>
      <c r="T242" s="139">
        <f>S242*H242</f>
        <v>0</v>
      </c>
      <c r="AR242" s="140" t="s">
        <v>144</v>
      </c>
      <c r="AT242" s="140" t="s">
        <v>140</v>
      </c>
      <c r="AU242" s="140" t="s">
        <v>82</v>
      </c>
      <c r="AY242" s="16" t="s">
        <v>138</v>
      </c>
      <c r="BE242" s="141">
        <f>IF(N242="základní",J242,0)</f>
        <v>0</v>
      </c>
      <c r="BF242" s="141">
        <f>IF(N242="snížená",J242,0)</f>
        <v>0</v>
      </c>
      <c r="BG242" s="141">
        <f>IF(N242="zákl. přenesená",J242,0)</f>
        <v>0</v>
      </c>
      <c r="BH242" s="141">
        <f>IF(N242="sníž. přenesená",J242,0)</f>
        <v>0</v>
      </c>
      <c r="BI242" s="141">
        <f>IF(N242="nulová",J242,0)</f>
        <v>0</v>
      </c>
      <c r="BJ242" s="16" t="s">
        <v>80</v>
      </c>
      <c r="BK242" s="141">
        <f>ROUND(I242*H242,2)</f>
        <v>0</v>
      </c>
      <c r="BL242" s="16" t="s">
        <v>144</v>
      </c>
      <c r="BM242" s="140" t="s">
        <v>334</v>
      </c>
    </row>
    <row r="243" spans="2:65" s="12" customFormat="1" x14ac:dyDescent="0.2">
      <c r="B243" s="142"/>
      <c r="D243" s="143" t="s">
        <v>146</v>
      </c>
      <c r="E243" s="144" t="s">
        <v>1</v>
      </c>
      <c r="F243" s="145" t="s">
        <v>335</v>
      </c>
      <c r="H243" s="146">
        <v>9.36</v>
      </c>
      <c r="I243" s="147"/>
      <c r="L243" s="142"/>
      <c r="M243" s="148"/>
      <c r="T243" s="149"/>
      <c r="AT243" s="144" t="s">
        <v>146</v>
      </c>
      <c r="AU243" s="144" t="s">
        <v>82</v>
      </c>
      <c r="AV243" s="12" t="s">
        <v>82</v>
      </c>
      <c r="AW243" s="12" t="s">
        <v>30</v>
      </c>
      <c r="AX243" s="12" t="s">
        <v>73</v>
      </c>
      <c r="AY243" s="144" t="s">
        <v>138</v>
      </c>
    </row>
    <row r="244" spans="2:65" s="13" customFormat="1" x14ac:dyDescent="0.2">
      <c r="B244" s="150"/>
      <c r="D244" s="143" t="s">
        <v>146</v>
      </c>
      <c r="E244" s="151" t="s">
        <v>1</v>
      </c>
      <c r="F244" s="152" t="s">
        <v>148</v>
      </c>
      <c r="H244" s="153">
        <v>9.36</v>
      </c>
      <c r="I244" s="154"/>
      <c r="L244" s="150"/>
      <c r="M244" s="155"/>
      <c r="T244" s="156"/>
      <c r="AT244" s="151" t="s">
        <v>146</v>
      </c>
      <c r="AU244" s="151" t="s">
        <v>82</v>
      </c>
      <c r="AV244" s="13" t="s">
        <v>144</v>
      </c>
      <c r="AW244" s="13" t="s">
        <v>30</v>
      </c>
      <c r="AX244" s="13" t="s">
        <v>80</v>
      </c>
      <c r="AY244" s="151" t="s">
        <v>138</v>
      </c>
    </row>
    <row r="245" spans="2:65" s="1" customFormat="1" ht="24.2" customHeight="1" x14ac:dyDescent="0.2">
      <c r="B245" s="31"/>
      <c r="C245" s="128" t="s">
        <v>336</v>
      </c>
      <c r="D245" s="128" t="s">
        <v>140</v>
      </c>
      <c r="E245" s="129" t="s">
        <v>337</v>
      </c>
      <c r="F245" s="130" t="s">
        <v>338</v>
      </c>
      <c r="G245" s="131" t="s">
        <v>186</v>
      </c>
      <c r="H245" s="132">
        <v>195.52500000000001</v>
      </c>
      <c r="I245" s="133"/>
      <c r="J245" s="134">
        <f>ROUND(I245*H245,2)</f>
        <v>0</v>
      </c>
      <c r="K245" s="135"/>
      <c r="L245" s="31"/>
      <c r="M245" s="136" t="s">
        <v>1</v>
      </c>
      <c r="N245" s="137" t="s">
        <v>38</v>
      </c>
      <c r="P245" s="138">
        <f>O245*H245</f>
        <v>0</v>
      </c>
      <c r="Q245" s="138">
        <v>0</v>
      </c>
      <c r="R245" s="138">
        <f>Q245*H245</f>
        <v>0</v>
      </c>
      <c r="S245" s="138">
        <v>0</v>
      </c>
      <c r="T245" s="139">
        <f>S245*H245</f>
        <v>0</v>
      </c>
      <c r="AR245" s="140" t="s">
        <v>144</v>
      </c>
      <c r="AT245" s="140" t="s">
        <v>140</v>
      </c>
      <c r="AU245" s="140" t="s">
        <v>82</v>
      </c>
      <c r="AY245" s="16" t="s">
        <v>138</v>
      </c>
      <c r="BE245" s="141">
        <f>IF(N245="základní",J245,0)</f>
        <v>0</v>
      </c>
      <c r="BF245" s="141">
        <f>IF(N245="snížená",J245,0)</f>
        <v>0</v>
      </c>
      <c r="BG245" s="141">
        <f>IF(N245="zákl. přenesená",J245,0)</f>
        <v>0</v>
      </c>
      <c r="BH245" s="141">
        <f>IF(N245="sníž. přenesená",J245,0)</f>
        <v>0</v>
      </c>
      <c r="BI245" s="141">
        <f>IF(N245="nulová",J245,0)</f>
        <v>0</v>
      </c>
      <c r="BJ245" s="16" t="s">
        <v>80</v>
      </c>
      <c r="BK245" s="141">
        <f>ROUND(I245*H245,2)</f>
        <v>0</v>
      </c>
      <c r="BL245" s="16" t="s">
        <v>144</v>
      </c>
      <c r="BM245" s="140" t="s">
        <v>339</v>
      </c>
    </row>
    <row r="246" spans="2:65" s="1" customFormat="1" ht="24.2" customHeight="1" x14ac:dyDescent="0.2">
      <c r="B246" s="31"/>
      <c r="C246" s="128" t="s">
        <v>340</v>
      </c>
      <c r="D246" s="128" t="s">
        <v>140</v>
      </c>
      <c r="E246" s="129" t="s">
        <v>341</v>
      </c>
      <c r="F246" s="130" t="s">
        <v>342</v>
      </c>
      <c r="G246" s="131" t="s">
        <v>186</v>
      </c>
      <c r="H246" s="132">
        <v>195.52500000000001</v>
      </c>
      <c r="I246" s="133"/>
      <c r="J246" s="134">
        <f>ROUND(I246*H246,2)</f>
        <v>0</v>
      </c>
      <c r="K246" s="135"/>
      <c r="L246" s="31"/>
      <c r="M246" s="136" t="s">
        <v>1</v>
      </c>
      <c r="N246" s="137" t="s">
        <v>38</v>
      </c>
      <c r="P246" s="138">
        <f>O246*H246</f>
        <v>0</v>
      </c>
      <c r="Q246" s="138">
        <v>0</v>
      </c>
      <c r="R246" s="138">
        <f>Q246*H246</f>
        <v>0</v>
      </c>
      <c r="S246" s="138">
        <v>0</v>
      </c>
      <c r="T246" s="139">
        <f>S246*H246</f>
        <v>0</v>
      </c>
      <c r="AR246" s="140" t="s">
        <v>144</v>
      </c>
      <c r="AT246" s="140" t="s">
        <v>140</v>
      </c>
      <c r="AU246" s="140" t="s">
        <v>82</v>
      </c>
      <c r="AY246" s="16" t="s">
        <v>138</v>
      </c>
      <c r="BE246" s="141">
        <f>IF(N246="základní",J246,0)</f>
        <v>0</v>
      </c>
      <c r="BF246" s="141">
        <f>IF(N246="snížená",J246,0)</f>
        <v>0</v>
      </c>
      <c r="BG246" s="141">
        <f>IF(N246="zákl. přenesená",J246,0)</f>
        <v>0</v>
      </c>
      <c r="BH246" s="141">
        <f>IF(N246="sníž. přenesená",J246,0)</f>
        <v>0</v>
      </c>
      <c r="BI246" s="141">
        <f>IF(N246="nulová",J246,0)</f>
        <v>0</v>
      </c>
      <c r="BJ246" s="16" t="s">
        <v>80</v>
      </c>
      <c r="BK246" s="141">
        <f>ROUND(I246*H246,2)</f>
        <v>0</v>
      </c>
      <c r="BL246" s="16" t="s">
        <v>144</v>
      </c>
      <c r="BM246" s="140" t="s">
        <v>343</v>
      </c>
    </row>
    <row r="247" spans="2:65" s="1" customFormat="1" ht="24.2" customHeight="1" x14ac:dyDescent="0.2">
      <c r="B247" s="31"/>
      <c r="C247" s="128" t="s">
        <v>344</v>
      </c>
      <c r="D247" s="128" t="s">
        <v>140</v>
      </c>
      <c r="E247" s="129" t="s">
        <v>345</v>
      </c>
      <c r="F247" s="130" t="s">
        <v>346</v>
      </c>
      <c r="G247" s="131" t="s">
        <v>186</v>
      </c>
      <c r="H247" s="132">
        <v>195.52500000000001</v>
      </c>
      <c r="I247" s="133"/>
      <c r="J247" s="134">
        <f>ROUND(I247*H247,2)</f>
        <v>0</v>
      </c>
      <c r="K247" s="135"/>
      <c r="L247" s="31"/>
      <c r="M247" s="136" t="s">
        <v>1</v>
      </c>
      <c r="N247" s="137" t="s">
        <v>38</v>
      </c>
      <c r="P247" s="138">
        <f>O247*H247</f>
        <v>0</v>
      </c>
      <c r="Q247" s="138">
        <v>0</v>
      </c>
      <c r="R247" s="138">
        <f>Q247*H247</f>
        <v>0</v>
      </c>
      <c r="S247" s="138">
        <v>0</v>
      </c>
      <c r="T247" s="139">
        <f>S247*H247</f>
        <v>0</v>
      </c>
      <c r="AR247" s="140" t="s">
        <v>144</v>
      </c>
      <c r="AT247" s="140" t="s">
        <v>140</v>
      </c>
      <c r="AU247" s="140" t="s">
        <v>82</v>
      </c>
      <c r="AY247" s="16" t="s">
        <v>138</v>
      </c>
      <c r="BE247" s="141">
        <f>IF(N247="základní",J247,0)</f>
        <v>0</v>
      </c>
      <c r="BF247" s="141">
        <f>IF(N247="snížená",J247,0)</f>
        <v>0</v>
      </c>
      <c r="BG247" s="141">
        <f>IF(N247="zákl. přenesená",J247,0)</f>
        <v>0</v>
      </c>
      <c r="BH247" s="141">
        <f>IF(N247="sníž. přenesená",J247,0)</f>
        <v>0</v>
      </c>
      <c r="BI247" s="141">
        <f>IF(N247="nulová",J247,0)</f>
        <v>0</v>
      </c>
      <c r="BJ247" s="16" t="s">
        <v>80</v>
      </c>
      <c r="BK247" s="141">
        <f>ROUND(I247*H247,2)</f>
        <v>0</v>
      </c>
      <c r="BL247" s="16" t="s">
        <v>144</v>
      </c>
      <c r="BM247" s="140" t="s">
        <v>347</v>
      </c>
    </row>
    <row r="248" spans="2:65" s="12" customFormat="1" x14ac:dyDescent="0.2">
      <c r="B248" s="142"/>
      <c r="D248" s="143" t="s">
        <v>146</v>
      </c>
      <c r="E248" s="144" t="s">
        <v>1</v>
      </c>
      <c r="F248" s="145" t="s">
        <v>348</v>
      </c>
      <c r="H248" s="146">
        <v>18.72</v>
      </c>
      <c r="I248" s="147"/>
      <c r="L248" s="142"/>
      <c r="M248" s="148"/>
      <c r="T248" s="149"/>
      <c r="AT248" s="144" t="s">
        <v>146</v>
      </c>
      <c r="AU248" s="144" t="s">
        <v>82</v>
      </c>
      <c r="AV248" s="12" t="s">
        <v>82</v>
      </c>
      <c r="AW248" s="12" t="s">
        <v>30</v>
      </c>
      <c r="AX248" s="12" t="s">
        <v>73</v>
      </c>
      <c r="AY248" s="144" t="s">
        <v>138</v>
      </c>
    </row>
    <row r="249" spans="2:65" s="12" customFormat="1" x14ac:dyDescent="0.2">
      <c r="B249" s="142"/>
      <c r="D249" s="143" t="s">
        <v>146</v>
      </c>
      <c r="E249" s="144" t="s">
        <v>1</v>
      </c>
      <c r="F249" s="145" t="s">
        <v>349</v>
      </c>
      <c r="H249" s="146">
        <v>126.80500000000001</v>
      </c>
      <c r="I249" s="147"/>
      <c r="L249" s="142"/>
      <c r="M249" s="148"/>
      <c r="T249" s="149"/>
      <c r="AT249" s="144" t="s">
        <v>146</v>
      </c>
      <c r="AU249" s="144" t="s">
        <v>82</v>
      </c>
      <c r="AV249" s="12" t="s">
        <v>82</v>
      </c>
      <c r="AW249" s="12" t="s">
        <v>30</v>
      </c>
      <c r="AX249" s="12" t="s">
        <v>73</v>
      </c>
      <c r="AY249" s="144" t="s">
        <v>138</v>
      </c>
    </row>
    <row r="250" spans="2:65" s="12" customFormat="1" x14ac:dyDescent="0.2">
      <c r="B250" s="142"/>
      <c r="D250" s="143" t="s">
        <v>146</v>
      </c>
      <c r="E250" s="144" t="s">
        <v>1</v>
      </c>
      <c r="F250" s="145" t="s">
        <v>350</v>
      </c>
      <c r="H250" s="146">
        <v>50</v>
      </c>
      <c r="I250" s="147"/>
      <c r="L250" s="142"/>
      <c r="M250" s="148"/>
      <c r="T250" s="149"/>
      <c r="AT250" s="144" t="s">
        <v>146</v>
      </c>
      <c r="AU250" s="144" t="s">
        <v>82</v>
      </c>
      <c r="AV250" s="12" t="s">
        <v>82</v>
      </c>
      <c r="AW250" s="12" t="s">
        <v>30</v>
      </c>
      <c r="AX250" s="12" t="s">
        <v>73</v>
      </c>
      <c r="AY250" s="144" t="s">
        <v>138</v>
      </c>
    </row>
    <row r="251" spans="2:65" s="13" customFormat="1" x14ac:dyDescent="0.2">
      <c r="B251" s="150"/>
      <c r="D251" s="143" t="s">
        <v>146</v>
      </c>
      <c r="E251" s="151" t="s">
        <v>1</v>
      </c>
      <c r="F251" s="152" t="s">
        <v>148</v>
      </c>
      <c r="H251" s="153">
        <v>195.52500000000001</v>
      </c>
      <c r="I251" s="154"/>
      <c r="L251" s="150"/>
      <c r="M251" s="155"/>
      <c r="T251" s="156"/>
      <c r="AT251" s="151" t="s">
        <v>146</v>
      </c>
      <c r="AU251" s="151" t="s">
        <v>82</v>
      </c>
      <c r="AV251" s="13" t="s">
        <v>144</v>
      </c>
      <c r="AW251" s="13" t="s">
        <v>30</v>
      </c>
      <c r="AX251" s="13" t="s">
        <v>80</v>
      </c>
      <c r="AY251" s="151" t="s">
        <v>138</v>
      </c>
    </row>
    <row r="252" spans="2:65" s="1" customFormat="1" ht="24.2" customHeight="1" x14ac:dyDescent="0.2">
      <c r="B252" s="31"/>
      <c r="C252" s="128" t="s">
        <v>351</v>
      </c>
      <c r="D252" s="128" t="s">
        <v>140</v>
      </c>
      <c r="E252" s="129" t="s">
        <v>352</v>
      </c>
      <c r="F252" s="130" t="s">
        <v>353</v>
      </c>
      <c r="G252" s="131" t="s">
        <v>143</v>
      </c>
      <c r="H252" s="132">
        <v>0.28799999999999998</v>
      </c>
      <c r="I252" s="133"/>
      <c r="J252" s="134">
        <f>ROUND(I252*H252,2)</f>
        <v>0</v>
      </c>
      <c r="K252" s="135"/>
      <c r="L252" s="31"/>
      <c r="M252" s="136" t="s">
        <v>1</v>
      </c>
      <c r="N252" s="137" t="s">
        <v>38</v>
      </c>
      <c r="P252" s="138">
        <f>O252*H252</f>
        <v>0</v>
      </c>
      <c r="Q252" s="138">
        <v>0</v>
      </c>
      <c r="R252" s="138">
        <f>Q252*H252</f>
        <v>0</v>
      </c>
      <c r="S252" s="138">
        <v>0</v>
      </c>
      <c r="T252" s="139">
        <f>S252*H252</f>
        <v>0</v>
      </c>
      <c r="AR252" s="140" t="s">
        <v>144</v>
      </c>
      <c r="AT252" s="140" t="s">
        <v>140</v>
      </c>
      <c r="AU252" s="140" t="s">
        <v>82</v>
      </c>
      <c r="AY252" s="16" t="s">
        <v>138</v>
      </c>
      <c r="BE252" s="141">
        <f>IF(N252="základní",J252,0)</f>
        <v>0</v>
      </c>
      <c r="BF252" s="141">
        <f>IF(N252="snížená",J252,0)</f>
        <v>0</v>
      </c>
      <c r="BG252" s="141">
        <f>IF(N252="zákl. přenesená",J252,0)</f>
        <v>0</v>
      </c>
      <c r="BH252" s="141">
        <f>IF(N252="sníž. přenesená",J252,0)</f>
        <v>0</v>
      </c>
      <c r="BI252" s="141">
        <f>IF(N252="nulová",J252,0)</f>
        <v>0</v>
      </c>
      <c r="BJ252" s="16" t="s">
        <v>80</v>
      </c>
      <c r="BK252" s="141">
        <f>ROUND(I252*H252,2)</f>
        <v>0</v>
      </c>
      <c r="BL252" s="16" t="s">
        <v>144</v>
      </c>
      <c r="BM252" s="140" t="s">
        <v>354</v>
      </c>
    </row>
    <row r="253" spans="2:65" s="12" customFormat="1" x14ac:dyDescent="0.2">
      <c r="B253" s="142"/>
      <c r="D253" s="143" t="s">
        <v>146</v>
      </c>
      <c r="E253" s="144" t="s">
        <v>1</v>
      </c>
      <c r="F253" s="145" t="s">
        <v>355</v>
      </c>
      <c r="H253" s="146">
        <v>0.28799999999999998</v>
      </c>
      <c r="I253" s="147"/>
      <c r="L253" s="142"/>
      <c r="M253" s="148"/>
      <c r="T253" s="149"/>
      <c r="AT253" s="144" t="s">
        <v>146</v>
      </c>
      <c r="AU253" s="144" t="s">
        <v>82</v>
      </c>
      <c r="AV253" s="12" t="s">
        <v>82</v>
      </c>
      <c r="AW253" s="12" t="s">
        <v>30</v>
      </c>
      <c r="AX253" s="12" t="s">
        <v>73</v>
      </c>
      <c r="AY253" s="144" t="s">
        <v>138</v>
      </c>
    </row>
    <row r="254" spans="2:65" s="13" customFormat="1" x14ac:dyDescent="0.2">
      <c r="B254" s="150"/>
      <c r="D254" s="143" t="s">
        <v>146</v>
      </c>
      <c r="E254" s="151" t="s">
        <v>1</v>
      </c>
      <c r="F254" s="152" t="s">
        <v>148</v>
      </c>
      <c r="H254" s="153">
        <v>0.28799999999999998</v>
      </c>
      <c r="I254" s="154"/>
      <c r="L254" s="150"/>
      <c r="M254" s="155"/>
      <c r="T254" s="156"/>
      <c r="AT254" s="151" t="s">
        <v>146</v>
      </c>
      <c r="AU254" s="151" t="s">
        <v>82</v>
      </c>
      <c r="AV254" s="13" t="s">
        <v>144</v>
      </c>
      <c r="AW254" s="13" t="s">
        <v>30</v>
      </c>
      <c r="AX254" s="13" t="s">
        <v>80</v>
      </c>
      <c r="AY254" s="151" t="s">
        <v>138</v>
      </c>
    </row>
    <row r="255" spans="2:65" s="1" customFormat="1" ht="24.2" customHeight="1" x14ac:dyDescent="0.2">
      <c r="B255" s="31"/>
      <c r="C255" s="128" t="s">
        <v>356</v>
      </c>
      <c r="D255" s="128" t="s">
        <v>140</v>
      </c>
      <c r="E255" s="129" t="s">
        <v>357</v>
      </c>
      <c r="F255" s="130" t="s">
        <v>358</v>
      </c>
      <c r="G255" s="131" t="s">
        <v>143</v>
      </c>
      <c r="H255" s="132">
        <v>5.1929999999999996</v>
      </c>
      <c r="I255" s="133"/>
      <c r="J255" s="134">
        <f>ROUND(I255*H255,2)</f>
        <v>0</v>
      </c>
      <c r="K255" s="135"/>
      <c r="L255" s="31"/>
      <c r="M255" s="136" t="s">
        <v>1</v>
      </c>
      <c r="N255" s="137" t="s">
        <v>38</v>
      </c>
      <c r="P255" s="138">
        <f>O255*H255</f>
        <v>0</v>
      </c>
      <c r="Q255" s="138">
        <v>0</v>
      </c>
      <c r="R255" s="138">
        <f>Q255*H255</f>
        <v>0</v>
      </c>
      <c r="S255" s="138">
        <v>0</v>
      </c>
      <c r="T255" s="139">
        <f>S255*H255</f>
        <v>0</v>
      </c>
      <c r="AR255" s="140" t="s">
        <v>144</v>
      </c>
      <c r="AT255" s="140" t="s">
        <v>140</v>
      </c>
      <c r="AU255" s="140" t="s">
        <v>82</v>
      </c>
      <c r="AY255" s="16" t="s">
        <v>138</v>
      </c>
      <c r="BE255" s="141">
        <f>IF(N255="základní",J255,0)</f>
        <v>0</v>
      </c>
      <c r="BF255" s="141">
        <f>IF(N255="snížená",J255,0)</f>
        <v>0</v>
      </c>
      <c r="BG255" s="141">
        <f>IF(N255="zákl. přenesená",J255,0)</f>
        <v>0</v>
      </c>
      <c r="BH255" s="141">
        <f>IF(N255="sníž. přenesená",J255,0)</f>
        <v>0</v>
      </c>
      <c r="BI255" s="141">
        <f>IF(N255="nulová",J255,0)</f>
        <v>0</v>
      </c>
      <c r="BJ255" s="16" t="s">
        <v>80</v>
      </c>
      <c r="BK255" s="141">
        <f>ROUND(I255*H255,2)</f>
        <v>0</v>
      </c>
      <c r="BL255" s="16" t="s">
        <v>144</v>
      </c>
      <c r="BM255" s="140" t="s">
        <v>359</v>
      </c>
    </row>
    <row r="256" spans="2:65" s="14" customFormat="1" x14ac:dyDescent="0.2">
      <c r="B256" s="168"/>
      <c r="D256" s="143" t="s">
        <v>146</v>
      </c>
      <c r="E256" s="169" t="s">
        <v>1</v>
      </c>
      <c r="F256" s="170" t="s">
        <v>360</v>
      </c>
      <c r="H256" s="169" t="s">
        <v>1</v>
      </c>
      <c r="I256" s="171"/>
      <c r="L256" s="168"/>
      <c r="M256" s="172"/>
      <c r="T256" s="173"/>
      <c r="AT256" s="169" t="s">
        <v>146</v>
      </c>
      <c r="AU256" s="169" t="s">
        <v>82</v>
      </c>
      <c r="AV256" s="14" t="s">
        <v>80</v>
      </c>
      <c r="AW256" s="14" t="s">
        <v>30</v>
      </c>
      <c r="AX256" s="14" t="s">
        <v>73</v>
      </c>
      <c r="AY256" s="169" t="s">
        <v>138</v>
      </c>
    </row>
    <row r="257" spans="2:65" s="12" customFormat="1" x14ac:dyDescent="0.2">
      <c r="B257" s="142"/>
      <c r="D257" s="143" t="s">
        <v>146</v>
      </c>
      <c r="E257" s="144" t="s">
        <v>1</v>
      </c>
      <c r="F257" s="145" t="s">
        <v>361</v>
      </c>
      <c r="H257" s="146">
        <v>5.1929999999999996</v>
      </c>
      <c r="I257" s="147"/>
      <c r="L257" s="142"/>
      <c r="M257" s="148"/>
      <c r="T257" s="149"/>
      <c r="AT257" s="144" t="s">
        <v>146</v>
      </c>
      <c r="AU257" s="144" t="s">
        <v>82</v>
      </c>
      <c r="AV257" s="12" t="s">
        <v>82</v>
      </c>
      <c r="AW257" s="12" t="s">
        <v>30</v>
      </c>
      <c r="AX257" s="12" t="s">
        <v>73</v>
      </c>
      <c r="AY257" s="144" t="s">
        <v>138</v>
      </c>
    </row>
    <row r="258" spans="2:65" s="13" customFormat="1" x14ac:dyDescent="0.2">
      <c r="B258" s="150"/>
      <c r="D258" s="143" t="s">
        <v>146</v>
      </c>
      <c r="E258" s="151" t="s">
        <v>1</v>
      </c>
      <c r="F258" s="152" t="s">
        <v>148</v>
      </c>
      <c r="H258" s="153">
        <v>5.1929999999999996</v>
      </c>
      <c r="I258" s="154"/>
      <c r="L258" s="150"/>
      <c r="M258" s="155"/>
      <c r="T258" s="156"/>
      <c r="AT258" s="151" t="s">
        <v>146</v>
      </c>
      <c r="AU258" s="151" t="s">
        <v>82</v>
      </c>
      <c r="AV258" s="13" t="s">
        <v>144</v>
      </c>
      <c r="AW258" s="13" t="s">
        <v>30</v>
      </c>
      <c r="AX258" s="13" t="s">
        <v>80</v>
      </c>
      <c r="AY258" s="151" t="s">
        <v>138</v>
      </c>
    </row>
    <row r="259" spans="2:65" s="1" customFormat="1" ht="24.2" customHeight="1" x14ac:dyDescent="0.2">
      <c r="B259" s="31"/>
      <c r="C259" s="128" t="s">
        <v>255</v>
      </c>
      <c r="D259" s="128" t="s">
        <v>140</v>
      </c>
      <c r="E259" s="129" t="s">
        <v>362</v>
      </c>
      <c r="F259" s="130" t="s">
        <v>363</v>
      </c>
      <c r="G259" s="131" t="s">
        <v>186</v>
      </c>
      <c r="H259" s="132">
        <v>46.125</v>
      </c>
      <c r="I259" s="133"/>
      <c r="J259" s="134">
        <f>ROUND(I259*H259,2)</f>
        <v>0</v>
      </c>
      <c r="K259" s="135"/>
      <c r="L259" s="31"/>
      <c r="M259" s="136" t="s">
        <v>1</v>
      </c>
      <c r="N259" s="137" t="s">
        <v>38</v>
      </c>
      <c r="P259" s="138">
        <f>O259*H259</f>
        <v>0</v>
      </c>
      <c r="Q259" s="138">
        <v>0</v>
      </c>
      <c r="R259" s="138">
        <f>Q259*H259</f>
        <v>0</v>
      </c>
      <c r="S259" s="138">
        <v>0</v>
      </c>
      <c r="T259" s="139">
        <f>S259*H259</f>
        <v>0</v>
      </c>
      <c r="AR259" s="140" t="s">
        <v>144</v>
      </c>
      <c r="AT259" s="140" t="s">
        <v>140</v>
      </c>
      <c r="AU259" s="140" t="s">
        <v>82</v>
      </c>
      <c r="AY259" s="16" t="s">
        <v>138</v>
      </c>
      <c r="BE259" s="141">
        <f>IF(N259="základní",J259,0)</f>
        <v>0</v>
      </c>
      <c r="BF259" s="141">
        <f>IF(N259="snížená",J259,0)</f>
        <v>0</v>
      </c>
      <c r="BG259" s="141">
        <f>IF(N259="zákl. přenesená",J259,0)</f>
        <v>0</v>
      </c>
      <c r="BH259" s="141">
        <f>IF(N259="sníž. přenesená",J259,0)</f>
        <v>0</v>
      </c>
      <c r="BI259" s="141">
        <f>IF(N259="nulová",J259,0)</f>
        <v>0</v>
      </c>
      <c r="BJ259" s="16" t="s">
        <v>80</v>
      </c>
      <c r="BK259" s="141">
        <f>ROUND(I259*H259,2)</f>
        <v>0</v>
      </c>
      <c r="BL259" s="16" t="s">
        <v>144</v>
      </c>
      <c r="BM259" s="140" t="s">
        <v>364</v>
      </c>
    </row>
    <row r="260" spans="2:65" s="12" customFormat="1" x14ac:dyDescent="0.2">
      <c r="B260" s="142"/>
      <c r="D260" s="143" t="s">
        <v>146</v>
      </c>
      <c r="E260" s="144" t="s">
        <v>1</v>
      </c>
      <c r="F260" s="145" t="s">
        <v>365</v>
      </c>
      <c r="H260" s="146">
        <v>46.125</v>
      </c>
      <c r="I260" s="147"/>
      <c r="L260" s="142"/>
      <c r="M260" s="148"/>
      <c r="T260" s="149"/>
      <c r="AT260" s="144" t="s">
        <v>146</v>
      </c>
      <c r="AU260" s="144" t="s">
        <v>82</v>
      </c>
      <c r="AV260" s="12" t="s">
        <v>82</v>
      </c>
      <c r="AW260" s="12" t="s">
        <v>30</v>
      </c>
      <c r="AX260" s="12" t="s">
        <v>73</v>
      </c>
      <c r="AY260" s="144" t="s">
        <v>138</v>
      </c>
    </row>
    <row r="261" spans="2:65" s="13" customFormat="1" x14ac:dyDescent="0.2">
      <c r="B261" s="150"/>
      <c r="D261" s="143" t="s">
        <v>146</v>
      </c>
      <c r="E261" s="151" t="s">
        <v>1</v>
      </c>
      <c r="F261" s="152" t="s">
        <v>148</v>
      </c>
      <c r="H261" s="153">
        <v>46.125</v>
      </c>
      <c r="I261" s="154"/>
      <c r="L261" s="150"/>
      <c r="M261" s="155"/>
      <c r="T261" s="156"/>
      <c r="AT261" s="151" t="s">
        <v>146</v>
      </c>
      <c r="AU261" s="151" t="s">
        <v>82</v>
      </c>
      <c r="AV261" s="13" t="s">
        <v>144</v>
      </c>
      <c r="AW261" s="13" t="s">
        <v>30</v>
      </c>
      <c r="AX261" s="13" t="s">
        <v>80</v>
      </c>
      <c r="AY261" s="151" t="s">
        <v>138</v>
      </c>
    </row>
    <row r="262" spans="2:65" s="11" customFormat="1" ht="22.9" customHeight="1" x14ac:dyDescent="0.2">
      <c r="B262" s="116"/>
      <c r="D262" s="117" t="s">
        <v>72</v>
      </c>
      <c r="E262" s="126" t="s">
        <v>183</v>
      </c>
      <c r="F262" s="126" t="s">
        <v>366</v>
      </c>
      <c r="I262" s="119"/>
      <c r="J262" s="127">
        <f>BK262</f>
        <v>0</v>
      </c>
      <c r="L262" s="116"/>
      <c r="M262" s="121"/>
      <c r="P262" s="122">
        <f>SUM(P263:P344)</f>
        <v>0</v>
      </c>
      <c r="R262" s="122">
        <f>SUM(R263:R344)</f>
        <v>5.2399999999999999E-3</v>
      </c>
      <c r="T262" s="123">
        <f>SUM(T263:T344)</f>
        <v>1.5050000000000001E-2</v>
      </c>
      <c r="AR262" s="117" t="s">
        <v>80</v>
      </c>
      <c r="AT262" s="124" t="s">
        <v>72</v>
      </c>
      <c r="AU262" s="124" t="s">
        <v>80</v>
      </c>
      <c r="AY262" s="117" t="s">
        <v>138</v>
      </c>
      <c r="BK262" s="125">
        <f>SUM(BK263:BK344)</f>
        <v>0</v>
      </c>
    </row>
    <row r="263" spans="2:65" s="1" customFormat="1" ht="24.2" customHeight="1" x14ac:dyDescent="0.2">
      <c r="B263" s="31"/>
      <c r="C263" s="128" t="s">
        <v>367</v>
      </c>
      <c r="D263" s="128" t="s">
        <v>140</v>
      </c>
      <c r="E263" s="129" t="s">
        <v>368</v>
      </c>
      <c r="F263" s="130" t="s">
        <v>369</v>
      </c>
      <c r="G263" s="131" t="s">
        <v>186</v>
      </c>
      <c r="H263" s="132">
        <v>45</v>
      </c>
      <c r="I263" s="133"/>
      <c r="J263" s="134">
        <f>ROUND(I263*H263,2)</f>
        <v>0</v>
      </c>
      <c r="K263" s="135"/>
      <c r="L263" s="31"/>
      <c r="M263" s="136" t="s">
        <v>1</v>
      </c>
      <c r="N263" s="137" t="s">
        <v>38</v>
      </c>
      <c r="P263" s="138">
        <f>O263*H263</f>
        <v>0</v>
      </c>
      <c r="Q263" s="138">
        <v>0</v>
      </c>
      <c r="R263" s="138">
        <f>Q263*H263</f>
        <v>0</v>
      </c>
      <c r="S263" s="138">
        <v>0</v>
      </c>
      <c r="T263" s="139">
        <f>S263*H263</f>
        <v>0</v>
      </c>
      <c r="AR263" s="140" t="s">
        <v>144</v>
      </c>
      <c r="AT263" s="140" t="s">
        <v>140</v>
      </c>
      <c r="AU263" s="140" t="s">
        <v>82</v>
      </c>
      <c r="AY263" s="16" t="s">
        <v>138</v>
      </c>
      <c r="BE263" s="141">
        <f>IF(N263="základní",J263,0)</f>
        <v>0</v>
      </c>
      <c r="BF263" s="141">
        <f>IF(N263="snížená",J263,0)</f>
        <v>0</v>
      </c>
      <c r="BG263" s="141">
        <f>IF(N263="zákl. přenesená",J263,0)</f>
        <v>0</v>
      </c>
      <c r="BH263" s="141">
        <f>IF(N263="sníž. přenesená",J263,0)</f>
        <v>0</v>
      </c>
      <c r="BI263" s="141">
        <f>IF(N263="nulová",J263,0)</f>
        <v>0</v>
      </c>
      <c r="BJ263" s="16" t="s">
        <v>80</v>
      </c>
      <c r="BK263" s="141">
        <f>ROUND(I263*H263,2)</f>
        <v>0</v>
      </c>
      <c r="BL263" s="16" t="s">
        <v>144</v>
      </c>
      <c r="BM263" s="140" t="s">
        <v>370</v>
      </c>
    </row>
    <row r="264" spans="2:65" s="1" customFormat="1" ht="24.2" customHeight="1" x14ac:dyDescent="0.2">
      <c r="B264" s="31"/>
      <c r="C264" s="128" t="s">
        <v>260</v>
      </c>
      <c r="D264" s="128" t="s">
        <v>140</v>
      </c>
      <c r="E264" s="129" t="s">
        <v>371</v>
      </c>
      <c r="F264" s="130" t="s">
        <v>372</v>
      </c>
      <c r="G264" s="131" t="s">
        <v>186</v>
      </c>
      <c r="H264" s="132">
        <v>118.08</v>
      </c>
      <c r="I264" s="133"/>
      <c r="J264" s="134">
        <f>ROUND(I264*H264,2)</f>
        <v>0</v>
      </c>
      <c r="K264" s="135"/>
      <c r="L264" s="31"/>
      <c r="M264" s="136" t="s">
        <v>1</v>
      </c>
      <c r="N264" s="137" t="s">
        <v>38</v>
      </c>
      <c r="P264" s="138">
        <f>O264*H264</f>
        <v>0</v>
      </c>
      <c r="Q264" s="138">
        <v>0</v>
      </c>
      <c r="R264" s="138">
        <f>Q264*H264</f>
        <v>0</v>
      </c>
      <c r="S264" s="138">
        <v>0</v>
      </c>
      <c r="T264" s="139">
        <f>S264*H264</f>
        <v>0</v>
      </c>
      <c r="AR264" s="140" t="s">
        <v>144</v>
      </c>
      <c r="AT264" s="140" t="s">
        <v>140</v>
      </c>
      <c r="AU264" s="140" t="s">
        <v>82</v>
      </c>
      <c r="AY264" s="16" t="s">
        <v>138</v>
      </c>
      <c r="BE264" s="141">
        <f>IF(N264="základní",J264,0)</f>
        <v>0</v>
      </c>
      <c r="BF264" s="141">
        <f>IF(N264="snížená",J264,0)</f>
        <v>0</v>
      </c>
      <c r="BG264" s="141">
        <f>IF(N264="zákl. přenesená",J264,0)</f>
        <v>0</v>
      </c>
      <c r="BH264" s="141">
        <f>IF(N264="sníž. přenesená",J264,0)</f>
        <v>0</v>
      </c>
      <c r="BI264" s="141">
        <f>IF(N264="nulová",J264,0)</f>
        <v>0</v>
      </c>
      <c r="BJ264" s="16" t="s">
        <v>80</v>
      </c>
      <c r="BK264" s="141">
        <f>ROUND(I264*H264,2)</f>
        <v>0</v>
      </c>
      <c r="BL264" s="16" t="s">
        <v>144</v>
      </c>
      <c r="BM264" s="140" t="s">
        <v>373</v>
      </c>
    </row>
    <row r="265" spans="2:65" s="12" customFormat="1" x14ac:dyDescent="0.2">
      <c r="B265" s="142"/>
      <c r="D265" s="143" t="s">
        <v>146</v>
      </c>
      <c r="E265" s="144" t="s">
        <v>1</v>
      </c>
      <c r="F265" s="145" t="s">
        <v>374</v>
      </c>
      <c r="H265" s="146">
        <v>118.08</v>
      </c>
      <c r="I265" s="147"/>
      <c r="L265" s="142"/>
      <c r="M265" s="148"/>
      <c r="T265" s="149"/>
      <c r="AT265" s="144" t="s">
        <v>146</v>
      </c>
      <c r="AU265" s="144" t="s">
        <v>82</v>
      </c>
      <c r="AV265" s="12" t="s">
        <v>82</v>
      </c>
      <c r="AW265" s="12" t="s">
        <v>30</v>
      </c>
      <c r="AX265" s="12" t="s">
        <v>73</v>
      </c>
      <c r="AY265" s="144" t="s">
        <v>138</v>
      </c>
    </row>
    <row r="266" spans="2:65" s="13" customFormat="1" x14ac:dyDescent="0.2">
      <c r="B266" s="150"/>
      <c r="D266" s="143" t="s">
        <v>146</v>
      </c>
      <c r="E266" s="151" t="s">
        <v>1</v>
      </c>
      <c r="F266" s="152" t="s">
        <v>148</v>
      </c>
      <c r="H266" s="153">
        <v>118.08</v>
      </c>
      <c r="I266" s="154"/>
      <c r="L266" s="150"/>
      <c r="M266" s="155"/>
      <c r="T266" s="156"/>
      <c r="AT266" s="151" t="s">
        <v>146</v>
      </c>
      <c r="AU266" s="151" t="s">
        <v>82</v>
      </c>
      <c r="AV266" s="13" t="s">
        <v>144</v>
      </c>
      <c r="AW266" s="13" t="s">
        <v>30</v>
      </c>
      <c r="AX266" s="13" t="s">
        <v>80</v>
      </c>
      <c r="AY266" s="151" t="s">
        <v>138</v>
      </c>
    </row>
    <row r="267" spans="2:65" s="1" customFormat="1" ht="21.75" customHeight="1" x14ac:dyDescent="0.2">
      <c r="B267" s="31"/>
      <c r="C267" s="128" t="s">
        <v>375</v>
      </c>
      <c r="D267" s="128" t="s">
        <v>140</v>
      </c>
      <c r="E267" s="129" t="s">
        <v>376</v>
      </c>
      <c r="F267" s="130" t="s">
        <v>377</v>
      </c>
      <c r="G267" s="131" t="s">
        <v>201</v>
      </c>
      <c r="H267" s="132">
        <v>6</v>
      </c>
      <c r="I267" s="133"/>
      <c r="J267" s="134">
        <f>ROUND(I267*H267,2)</f>
        <v>0</v>
      </c>
      <c r="K267" s="135"/>
      <c r="L267" s="31"/>
      <c r="M267" s="136" t="s">
        <v>1</v>
      </c>
      <c r="N267" s="137" t="s">
        <v>38</v>
      </c>
      <c r="P267" s="138">
        <f>O267*H267</f>
        <v>0</v>
      </c>
      <c r="Q267" s="138">
        <v>0</v>
      </c>
      <c r="R267" s="138">
        <f>Q267*H267</f>
        <v>0</v>
      </c>
      <c r="S267" s="138">
        <v>0</v>
      </c>
      <c r="T267" s="139">
        <f>S267*H267</f>
        <v>0</v>
      </c>
      <c r="AR267" s="140" t="s">
        <v>144</v>
      </c>
      <c r="AT267" s="140" t="s">
        <v>140</v>
      </c>
      <c r="AU267" s="140" t="s">
        <v>82</v>
      </c>
      <c r="AY267" s="16" t="s">
        <v>138</v>
      </c>
      <c r="BE267" s="141">
        <f>IF(N267="základní",J267,0)</f>
        <v>0</v>
      </c>
      <c r="BF267" s="141">
        <f>IF(N267="snížená",J267,0)</f>
        <v>0</v>
      </c>
      <c r="BG267" s="141">
        <f>IF(N267="zákl. přenesená",J267,0)</f>
        <v>0</v>
      </c>
      <c r="BH267" s="141">
        <f>IF(N267="sníž. přenesená",J267,0)</f>
        <v>0</v>
      </c>
      <c r="BI267" s="141">
        <f>IF(N267="nulová",J267,0)</f>
        <v>0</v>
      </c>
      <c r="BJ267" s="16" t="s">
        <v>80</v>
      </c>
      <c r="BK267" s="141">
        <f>ROUND(I267*H267,2)</f>
        <v>0</v>
      </c>
      <c r="BL267" s="16" t="s">
        <v>144</v>
      </c>
      <c r="BM267" s="140" t="s">
        <v>378</v>
      </c>
    </row>
    <row r="268" spans="2:65" s="1" customFormat="1" ht="21.75" customHeight="1" x14ac:dyDescent="0.2">
      <c r="B268" s="31"/>
      <c r="C268" s="128" t="s">
        <v>265</v>
      </c>
      <c r="D268" s="128" t="s">
        <v>140</v>
      </c>
      <c r="E268" s="129" t="s">
        <v>379</v>
      </c>
      <c r="F268" s="130" t="s">
        <v>380</v>
      </c>
      <c r="G268" s="131" t="s">
        <v>381</v>
      </c>
      <c r="H268" s="132">
        <v>1</v>
      </c>
      <c r="I268" s="133"/>
      <c r="J268" s="134">
        <f>ROUND(I268*H268,2)</f>
        <v>0</v>
      </c>
      <c r="K268" s="135"/>
      <c r="L268" s="31"/>
      <c r="M268" s="136" t="s">
        <v>1</v>
      </c>
      <c r="N268" s="137" t="s">
        <v>38</v>
      </c>
      <c r="P268" s="138">
        <f>O268*H268</f>
        <v>0</v>
      </c>
      <c r="Q268" s="138">
        <v>0</v>
      </c>
      <c r="R268" s="138">
        <f>Q268*H268</f>
        <v>0</v>
      </c>
      <c r="S268" s="138">
        <v>0</v>
      </c>
      <c r="T268" s="139">
        <f>S268*H268</f>
        <v>0</v>
      </c>
      <c r="AR268" s="140" t="s">
        <v>144</v>
      </c>
      <c r="AT268" s="140" t="s">
        <v>140</v>
      </c>
      <c r="AU268" s="140" t="s">
        <v>82</v>
      </c>
      <c r="AY268" s="16" t="s">
        <v>138</v>
      </c>
      <c r="BE268" s="141">
        <f>IF(N268="základní",J268,0)</f>
        <v>0</v>
      </c>
      <c r="BF268" s="141">
        <f>IF(N268="snížená",J268,0)</f>
        <v>0</v>
      </c>
      <c r="BG268" s="141">
        <f>IF(N268="zákl. přenesená",J268,0)</f>
        <v>0</v>
      </c>
      <c r="BH268" s="141">
        <f>IF(N268="sníž. přenesená",J268,0)</f>
        <v>0</v>
      </c>
      <c r="BI268" s="141">
        <f>IF(N268="nulová",J268,0)</f>
        <v>0</v>
      </c>
      <c r="BJ268" s="16" t="s">
        <v>80</v>
      </c>
      <c r="BK268" s="141">
        <f>ROUND(I268*H268,2)</f>
        <v>0</v>
      </c>
      <c r="BL268" s="16" t="s">
        <v>144</v>
      </c>
      <c r="BM268" s="140" t="s">
        <v>382</v>
      </c>
    </row>
    <row r="269" spans="2:65" s="1" customFormat="1" ht="33" customHeight="1" x14ac:dyDescent="0.2">
      <c r="B269" s="31"/>
      <c r="C269" s="128" t="s">
        <v>383</v>
      </c>
      <c r="D269" s="128" t="s">
        <v>140</v>
      </c>
      <c r="E269" s="129" t="s">
        <v>384</v>
      </c>
      <c r="F269" s="130" t="s">
        <v>385</v>
      </c>
      <c r="G269" s="131" t="s">
        <v>186</v>
      </c>
      <c r="H269" s="132">
        <v>1420</v>
      </c>
      <c r="I269" s="133"/>
      <c r="J269" s="134">
        <f>ROUND(I269*H269,2)</f>
        <v>0</v>
      </c>
      <c r="K269" s="135"/>
      <c r="L269" s="31"/>
      <c r="M269" s="136" t="s">
        <v>1</v>
      </c>
      <c r="N269" s="137" t="s">
        <v>38</v>
      </c>
      <c r="P269" s="138">
        <f>O269*H269</f>
        <v>0</v>
      </c>
      <c r="Q269" s="138">
        <v>0</v>
      </c>
      <c r="R269" s="138">
        <f>Q269*H269</f>
        <v>0</v>
      </c>
      <c r="S269" s="138">
        <v>0</v>
      </c>
      <c r="T269" s="139">
        <f>S269*H269</f>
        <v>0</v>
      </c>
      <c r="AR269" s="140" t="s">
        <v>144</v>
      </c>
      <c r="AT269" s="140" t="s">
        <v>140</v>
      </c>
      <c r="AU269" s="140" t="s">
        <v>82</v>
      </c>
      <c r="AY269" s="16" t="s">
        <v>138</v>
      </c>
      <c r="BE269" s="141">
        <f>IF(N269="základní",J269,0)</f>
        <v>0</v>
      </c>
      <c r="BF269" s="141">
        <f>IF(N269="snížená",J269,0)</f>
        <v>0</v>
      </c>
      <c r="BG269" s="141">
        <f>IF(N269="zákl. přenesená",J269,0)</f>
        <v>0</v>
      </c>
      <c r="BH269" s="141">
        <f>IF(N269="sníž. přenesená",J269,0)</f>
        <v>0</v>
      </c>
      <c r="BI269" s="141">
        <f>IF(N269="nulová",J269,0)</f>
        <v>0</v>
      </c>
      <c r="BJ269" s="16" t="s">
        <v>80</v>
      </c>
      <c r="BK269" s="141">
        <f>ROUND(I269*H269,2)</f>
        <v>0</v>
      </c>
      <c r="BL269" s="16" t="s">
        <v>144</v>
      </c>
      <c r="BM269" s="140" t="s">
        <v>386</v>
      </c>
    </row>
    <row r="270" spans="2:65" s="12" customFormat="1" x14ac:dyDescent="0.2">
      <c r="B270" s="142"/>
      <c r="D270" s="143" t="s">
        <v>146</v>
      </c>
      <c r="E270" s="144" t="s">
        <v>1</v>
      </c>
      <c r="F270" s="145" t="s">
        <v>387</v>
      </c>
      <c r="H270" s="146">
        <v>1420</v>
      </c>
      <c r="I270" s="147"/>
      <c r="L270" s="142"/>
      <c r="M270" s="148"/>
      <c r="T270" s="149"/>
      <c r="AT270" s="144" t="s">
        <v>146</v>
      </c>
      <c r="AU270" s="144" t="s">
        <v>82</v>
      </c>
      <c r="AV270" s="12" t="s">
        <v>82</v>
      </c>
      <c r="AW270" s="12" t="s">
        <v>30</v>
      </c>
      <c r="AX270" s="12" t="s">
        <v>73</v>
      </c>
      <c r="AY270" s="144" t="s">
        <v>138</v>
      </c>
    </row>
    <row r="271" spans="2:65" s="13" customFormat="1" x14ac:dyDescent="0.2">
      <c r="B271" s="150"/>
      <c r="D271" s="143" t="s">
        <v>146</v>
      </c>
      <c r="E271" s="151" t="s">
        <v>1</v>
      </c>
      <c r="F271" s="152" t="s">
        <v>148</v>
      </c>
      <c r="H271" s="153">
        <v>1420</v>
      </c>
      <c r="I271" s="154"/>
      <c r="L271" s="150"/>
      <c r="M271" s="155"/>
      <c r="T271" s="156"/>
      <c r="AT271" s="151" t="s">
        <v>146</v>
      </c>
      <c r="AU271" s="151" t="s">
        <v>82</v>
      </c>
      <c r="AV271" s="13" t="s">
        <v>144</v>
      </c>
      <c r="AW271" s="13" t="s">
        <v>30</v>
      </c>
      <c r="AX271" s="13" t="s">
        <v>80</v>
      </c>
      <c r="AY271" s="151" t="s">
        <v>138</v>
      </c>
    </row>
    <row r="272" spans="2:65" s="1" customFormat="1" ht="33" customHeight="1" x14ac:dyDescent="0.2">
      <c r="B272" s="31"/>
      <c r="C272" s="128" t="s">
        <v>268</v>
      </c>
      <c r="D272" s="128" t="s">
        <v>140</v>
      </c>
      <c r="E272" s="129" t="s">
        <v>388</v>
      </c>
      <c r="F272" s="130" t="s">
        <v>389</v>
      </c>
      <c r="G272" s="131" t="s">
        <v>186</v>
      </c>
      <c r="H272" s="132">
        <v>127800</v>
      </c>
      <c r="I272" s="133"/>
      <c r="J272" s="134">
        <f>ROUND(I272*H272,2)</f>
        <v>0</v>
      </c>
      <c r="K272" s="135"/>
      <c r="L272" s="31"/>
      <c r="M272" s="136" t="s">
        <v>1</v>
      </c>
      <c r="N272" s="137" t="s">
        <v>38</v>
      </c>
      <c r="P272" s="138">
        <f>O272*H272</f>
        <v>0</v>
      </c>
      <c r="Q272" s="138">
        <v>0</v>
      </c>
      <c r="R272" s="138">
        <f>Q272*H272</f>
        <v>0</v>
      </c>
      <c r="S272" s="138">
        <v>0</v>
      </c>
      <c r="T272" s="139">
        <f>S272*H272</f>
        <v>0</v>
      </c>
      <c r="AR272" s="140" t="s">
        <v>144</v>
      </c>
      <c r="AT272" s="140" t="s">
        <v>140</v>
      </c>
      <c r="AU272" s="140" t="s">
        <v>82</v>
      </c>
      <c r="AY272" s="16" t="s">
        <v>138</v>
      </c>
      <c r="BE272" s="141">
        <f>IF(N272="základní",J272,0)</f>
        <v>0</v>
      </c>
      <c r="BF272" s="141">
        <f>IF(N272="snížená",J272,0)</f>
        <v>0</v>
      </c>
      <c r="BG272" s="141">
        <f>IF(N272="zákl. přenesená",J272,0)</f>
        <v>0</v>
      </c>
      <c r="BH272" s="141">
        <f>IF(N272="sníž. přenesená",J272,0)</f>
        <v>0</v>
      </c>
      <c r="BI272" s="141">
        <f>IF(N272="nulová",J272,0)</f>
        <v>0</v>
      </c>
      <c r="BJ272" s="16" t="s">
        <v>80</v>
      </c>
      <c r="BK272" s="141">
        <f>ROUND(I272*H272,2)</f>
        <v>0</v>
      </c>
      <c r="BL272" s="16" t="s">
        <v>144</v>
      </c>
      <c r="BM272" s="140" t="s">
        <v>390</v>
      </c>
    </row>
    <row r="273" spans="2:65" s="12" customFormat="1" x14ac:dyDescent="0.2">
      <c r="B273" s="142"/>
      <c r="D273" s="143" t="s">
        <v>146</v>
      </c>
      <c r="E273" s="144" t="s">
        <v>1</v>
      </c>
      <c r="F273" s="145" t="s">
        <v>391</v>
      </c>
      <c r="H273" s="146">
        <v>127800</v>
      </c>
      <c r="I273" s="147"/>
      <c r="L273" s="142"/>
      <c r="M273" s="148"/>
      <c r="T273" s="149"/>
      <c r="AT273" s="144" t="s">
        <v>146</v>
      </c>
      <c r="AU273" s="144" t="s">
        <v>82</v>
      </c>
      <c r="AV273" s="12" t="s">
        <v>82</v>
      </c>
      <c r="AW273" s="12" t="s">
        <v>30</v>
      </c>
      <c r="AX273" s="12" t="s">
        <v>73</v>
      </c>
      <c r="AY273" s="144" t="s">
        <v>138</v>
      </c>
    </row>
    <row r="274" spans="2:65" s="13" customFormat="1" x14ac:dyDescent="0.2">
      <c r="B274" s="150"/>
      <c r="D274" s="143" t="s">
        <v>146</v>
      </c>
      <c r="E274" s="151" t="s">
        <v>1</v>
      </c>
      <c r="F274" s="152" t="s">
        <v>148</v>
      </c>
      <c r="H274" s="153">
        <v>127800</v>
      </c>
      <c r="I274" s="154"/>
      <c r="L274" s="150"/>
      <c r="M274" s="155"/>
      <c r="T274" s="156"/>
      <c r="AT274" s="151" t="s">
        <v>146</v>
      </c>
      <c r="AU274" s="151" t="s">
        <v>82</v>
      </c>
      <c r="AV274" s="13" t="s">
        <v>144</v>
      </c>
      <c r="AW274" s="13" t="s">
        <v>30</v>
      </c>
      <c r="AX274" s="13" t="s">
        <v>80</v>
      </c>
      <c r="AY274" s="151" t="s">
        <v>138</v>
      </c>
    </row>
    <row r="275" spans="2:65" s="1" customFormat="1" ht="33" customHeight="1" x14ac:dyDescent="0.2">
      <c r="B275" s="31"/>
      <c r="C275" s="128" t="s">
        <v>392</v>
      </c>
      <c r="D275" s="128" t="s">
        <v>140</v>
      </c>
      <c r="E275" s="129" t="s">
        <v>393</v>
      </c>
      <c r="F275" s="130" t="s">
        <v>394</v>
      </c>
      <c r="G275" s="131" t="s">
        <v>186</v>
      </c>
      <c r="H275" s="132">
        <v>1420</v>
      </c>
      <c r="I275" s="133"/>
      <c r="J275" s="134">
        <f>ROUND(I275*H275,2)</f>
        <v>0</v>
      </c>
      <c r="K275" s="135"/>
      <c r="L275" s="31"/>
      <c r="M275" s="136" t="s">
        <v>1</v>
      </c>
      <c r="N275" s="137" t="s">
        <v>38</v>
      </c>
      <c r="P275" s="138">
        <f>O275*H275</f>
        <v>0</v>
      </c>
      <c r="Q275" s="138">
        <v>0</v>
      </c>
      <c r="R275" s="138">
        <f>Q275*H275</f>
        <v>0</v>
      </c>
      <c r="S275" s="138">
        <v>0</v>
      </c>
      <c r="T275" s="139">
        <f>S275*H275</f>
        <v>0</v>
      </c>
      <c r="AR275" s="140" t="s">
        <v>144</v>
      </c>
      <c r="AT275" s="140" t="s">
        <v>140</v>
      </c>
      <c r="AU275" s="140" t="s">
        <v>82</v>
      </c>
      <c r="AY275" s="16" t="s">
        <v>138</v>
      </c>
      <c r="BE275" s="141">
        <f>IF(N275="základní",J275,0)</f>
        <v>0</v>
      </c>
      <c r="BF275" s="141">
        <f>IF(N275="snížená",J275,0)</f>
        <v>0</v>
      </c>
      <c r="BG275" s="141">
        <f>IF(N275="zákl. přenesená",J275,0)</f>
        <v>0</v>
      </c>
      <c r="BH275" s="141">
        <f>IF(N275="sníž. přenesená",J275,0)</f>
        <v>0</v>
      </c>
      <c r="BI275" s="141">
        <f>IF(N275="nulová",J275,0)</f>
        <v>0</v>
      </c>
      <c r="BJ275" s="16" t="s">
        <v>80</v>
      </c>
      <c r="BK275" s="141">
        <f>ROUND(I275*H275,2)</f>
        <v>0</v>
      </c>
      <c r="BL275" s="16" t="s">
        <v>144</v>
      </c>
      <c r="BM275" s="140" t="s">
        <v>395</v>
      </c>
    </row>
    <row r="276" spans="2:65" s="1" customFormat="1" ht="33" customHeight="1" x14ac:dyDescent="0.2">
      <c r="B276" s="31"/>
      <c r="C276" s="128" t="s">
        <v>272</v>
      </c>
      <c r="D276" s="128" t="s">
        <v>140</v>
      </c>
      <c r="E276" s="129" t="s">
        <v>396</v>
      </c>
      <c r="F276" s="130" t="s">
        <v>397</v>
      </c>
      <c r="G276" s="131" t="s">
        <v>143</v>
      </c>
      <c r="H276" s="132">
        <v>1555.2</v>
      </c>
      <c r="I276" s="133"/>
      <c r="J276" s="134">
        <f>ROUND(I276*H276,2)</f>
        <v>0</v>
      </c>
      <c r="K276" s="135"/>
      <c r="L276" s="31"/>
      <c r="M276" s="136" t="s">
        <v>1</v>
      </c>
      <c r="N276" s="137" t="s">
        <v>38</v>
      </c>
      <c r="P276" s="138">
        <f>O276*H276</f>
        <v>0</v>
      </c>
      <c r="Q276" s="138">
        <v>0</v>
      </c>
      <c r="R276" s="138">
        <f>Q276*H276</f>
        <v>0</v>
      </c>
      <c r="S276" s="138">
        <v>0</v>
      </c>
      <c r="T276" s="139">
        <f>S276*H276</f>
        <v>0</v>
      </c>
      <c r="AR276" s="140" t="s">
        <v>144</v>
      </c>
      <c r="AT276" s="140" t="s">
        <v>140</v>
      </c>
      <c r="AU276" s="140" t="s">
        <v>82</v>
      </c>
      <c r="AY276" s="16" t="s">
        <v>138</v>
      </c>
      <c r="BE276" s="141">
        <f>IF(N276="základní",J276,0)</f>
        <v>0</v>
      </c>
      <c r="BF276" s="141">
        <f>IF(N276="snížená",J276,0)</f>
        <v>0</v>
      </c>
      <c r="BG276" s="141">
        <f>IF(N276="zákl. přenesená",J276,0)</f>
        <v>0</v>
      </c>
      <c r="BH276" s="141">
        <f>IF(N276="sníž. přenesená",J276,0)</f>
        <v>0</v>
      </c>
      <c r="BI276" s="141">
        <f>IF(N276="nulová",J276,0)</f>
        <v>0</v>
      </c>
      <c r="BJ276" s="16" t="s">
        <v>80</v>
      </c>
      <c r="BK276" s="141">
        <f>ROUND(I276*H276,2)</f>
        <v>0</v>
      </c>
      <c r="BL276" s="16" t="s">
        <v>144</v>
      </c>
      <c r="BM276" s="140" t="s">
        <v>398</v>
      </c>
    </row>
    <row r="277" spans="2:65" s="12" customFormat="1" x14ac:dyDescent="0.2">
      <c r="B277" s="142"/>
      <c r="D277" s="143" t="s">
        <v>146</v>
      </c>
      <c r="E277" s="144" t="s">
        <v>1</v>
      </c>
      <c r="F277" s="145" t="s">
        <v>399</v>
      </c>
      <c r="H277" s="146">
        <v>1555.2</v>
      </c>
      <c r="I277" s="147"/>
      <c r="L277" s="142"/>
      <c r="M277" s="148"/>
      <c r="T277" s="149"/>
      <c r="AT277" s="144" t="s">
        <v>146</v>
      </c>
      <c r="AU277" s="144" t="s">
        <v>82</v>
      </c>
      <c r="AV277" s="12" t="s">
        <v>82</v>
      </c>
      <c r="AW277" s="12" t="s">
        <v>30</v>
      </c>
      <c r="AX277" s="12" t="s">
        <v>73</v>
      </c>
      <c r="AY277" s="144" t="s">
        <v>138</v>
      </c>
    </row>
    <row r="278" spans="2:65" s="13" customFormat="1" x14ac:dyDescent="0.2">
      <c r="B278" s="150"/>
      <c r="D278" s="143" t="s">
        <v>146</v>
      </c>
      <c r="E278" s="151" t="s">
        <v>1</v>
      </c>
      <c r="F278" s="152" t="s">
        <v>148</v>
      </c>
      <c r="H278" s="153">
        <v>1555.2</v>
      </c>
      <c r="I278" s="154"/>
      <c r="L278" s="150"/>
      <c r="M278" s="155"/>
      <c r="T278" s="156"/>
      <c r="AT278" s="151" t="s">
        <v>146</v>
      </c>
      <c r="AU278" s="151" t="s">
        <v>82</v>
      </c>
      <c r="AV278" s="13" t="s">
        <v>144</v>
      </c>
      <c r="AW278" s="13" t="s">
        <v>30</v>
      </c>
      <c r="AX278" s="13" t="s">
        <v>80</v>
      </c>
      <c r="AY278" s="151" t="s">
        <v>138</v>
      </c>
    </row>
    <row r="279" spans="2:65" s="1" customFormat="1" ht="24.2" customHeight="1" x14ac:dyDescent="0.2">
      <c r="B279" s="31"/>
      <c r="C279" s="128" t="s">
        <v>400</v>
      </c>
      <c r="D279" s="128" t="s">
        <v>140</v>
      </c>
      <c r="E279" s="129" t="s">
        <v>401</v>
      </c>
      <c r="F279" s="130" t="s">
        <v>402</v>
      </c>
      <c r="G279" s="131" t="s">
        <v>143</v>
      </c>
      <c r="H279" s="132">
        <v>51.84</v>
      </c>
      <c r="I279" s="133"/>
      <c r="J279" s="134">
        <f>ROUND(I279*H279,2)</f>
        <v>0</v>
      </c>
      <c r="K279" s="135"/>
      <c r="L279" s="31"/>
      <c r="M279" s="136" t="s">
        <v>1</v>
      </c>
      <c r="N279" s="137" t="s">
        <v>38</v>
      </c>
      <c r="P279" s="138">
        <f>O279*H279</f>
        <v>0</v>
      </c>
      <c r="Q279" s="138">
        <v>0</v>
      </c>
      <c r="R279" s="138">
        <f>Q279*H279</f>
        <v>0</v>
      </c>
      <c r="S279" s="138">
        <v>0</v>
      </c>
      <c r="T279" s="139">
        <f>S279*H279</f>
        <v>0</v>
      </c>
      <c r="AR279" s="140" t="s">
        <v>144</v>
      </c>
      <c r="AT279" s="140" t="s">
        <v>140</v>
      </c>
      <c r="AU279" s="140" t="s">
        <v>82</v>
      </c>
      <c r="AY279" s="16" t="s">
        <v>138</v>
      </c>
      <c r="BE279" s="141">
        <f>IF(N279="základní",J279,0)</f>
        <v>0</v>
      </c>
      <c r="BF279" s="141">
        <f>IF(N279="snížená",J279,0)</f>
        <v>0</v>
      </c>
      <c r="BG279" s="141">
        <f>IF(N279="zákl. přenesená",J279,0)</f>
        <v>0</v>
      </c>
      <c r="BH279" s="141">
        <f>IF(N279="sníž. přenesená",J279,0)</f>
        <v>0</v>
      </c>
      <c r="BI279" s="141">
        <f>IF(N279="nulová",J279,0)</f>
        <v>0</v>
      </c>
      <c r="BJ279" s="16" t="s">
        <v>80</v>
      </c>
      <c r="BK279" s="141">
        <f>ROUND(I279*H279,2)</f>
        <v>0</v>
      </c>
      <c r="BL279" s="16" t="s">
        <v>144</v>
      </c>
      <c r="BM279" s="140" t="s">
        <v>403</v>
      </c>
    </row>
    <row r="280" spans="2:65" s="12" customFormat="1" x14ac:dyDescent="0.2">
      <c r="B280" s="142"/>
      <c r="D280" s="143" t="s">
        <v>146</v>
      </c>
      <c r="E280" s="144" t="s">
        <v>1</v>
      </c>
      <c r="F280" s="145" t="s">
        <v>404</v>
      </c>
      <c r="H280" s="146">
        <v>51.84</v>
      </c>
      <c r="I280" s="147"/>
      <c r="L280" s="142"/>
      <c r="M280" s="148"/>
      <c r="T280" s="149"/>
      <c r="AT280" s="144" t="s">
        <v>146</v>
      </c>
      <c r="AU280" s="144" t="s">
        <v>82</v>
      </c>
      <c r="AV280" s="12" t="s">
        <v>82</v>
      </c>
      <c r="AW280" s="12" t="s">
        <v>30</v>
      </c>
      <c r="AX280" s="12" t="s">
        <v>73</v>
      </c>
      <c r="AY280" s="144" t="s">
        <v>138</v>
      </c>
    </row>
    <row r="281" spans="2:65" s="13" customFormat="1" x14ac:dyDescent="0.2">
      <c r="B281" s="150"/>
      <c r="D281" s="143" t="s">
        <v>146</v>
      </c>
      <c r="E281" s="151" t="s">
        <v>1</v>
      </c>
      <c r="F281" s="152" t="s">
        <v>148</v>
      </c>
      <c r="H281" s="153">
        <v>51.84</v>
      </c>
      <c r="I281" s="154"/>
      <c r="L281" s="150"/>
      <c r="M281" s="155"/>
      <c r="T281" s="156"/>
      <c r="AT281" s="151" t="s">
        <v>146</v>
      </c>
      <c r="AU281" s="151" t="s">
        <v>82</v>
      </c>
      <c r="AV281" s="13" t="s">
        <v>144</v>
      </c>
      <c r="AW281" s="13" t="s">
        <v>30</v>
      </c>
      <c r="AX281" s="13" t="s">
        <v>80</v>
      </c>
      <c r="AY281" s="151" t="s">
        <v>138</v>
      </c>
    </row>
    <row r="282" spans="2:65" s="1" customFormat="1" ht="33" customHeight="1" x14ac:dyDescent="0.2">
      <c r="B282" s="31"/>
      <c r="C282" s="128" t="s">
        <v>275</v>
      </c>
      <c r="D282" s="128" t="s">
        <v>140</v>
      </c>
      <c r="E282" s="129" t="s">
        <v>405</v>
      </c>
      <c r="F282" s="130" t="s">
        <v>406</v>
      </c>
      <c r="G282" s="131" t="s">
        <v>143</v>
      </c>
      <c r="H282" s="132">
        <v>1036.8</v>
      </c>
      <c r="I282" s="133"/>
      <c r="J282" s="134">
        <f>ROUND(I282*H282,2)</f>
        <v>0</v>
      </c>
      <c r="K282" s="135"/>
      <c r="L282" s="31"/>
      <c r="M282" s="136" t="s">
        <v>1</v>
      </c>
      <c r="N282" s="137" t="s">
        <v>38</v>
      </c>
      <c r="P282" s="138">
        <f>O282*H282</f>
        <v>0</v>
      </c>
      <c r="Q282" s="138">
        <v>0</v>
      </c>
      <c r="R282" s="138">
        <f>Q282*H282</f>
        <v>0</v>
      </c>
      <c r="S282" s="138">
        <v>0</v>
      </c>
      <c r="T282" s="139">
        <f>S282*H282</f>
        <v>0</v>
      </c>
      <c r="AR282" s="140" t="s">
        <v>144</v>
      </c>
      <c r="AT282" s="140" t="s">
        <v>140</v>
      </c>
      <c r="AU282" s="140" t="s">
        <v>82</v>
      </c>
      <c r="AY282" s="16" t="s">
        <v>138</v>
      </c>
      <c r="BE282" s="141">
        <f>IF(N282="základní",J282,0)</f>
        <v>0</v>
      </c>
      <c r="BF282" s="141">
        <f>IF(N282="snížená",J282,0)</f>
        <v>0</v>
      </c>
      <c r="BG282" s="141">
        <f>IF(N282="zákl. přenesená",J282,0)</f>
        <v>0</v>
      </c>
      <c r="BH282" s="141">
        <f>IF(N282="sníž. přenesená",J282,0)</f>
        <v>0</v>
      </c>
      <c r="BI282" s="141">
        <f>IF(N282="nulová",J282,0)</f>
        <v>0</v>
      </c>
      <c r="BJ282" s="16" t="s">
        <v>80</v>
      </c>
      <c r="BK282" s="141">
        <f>ROUND(I282*H282,2)</f>
        <v>0</v>
      </c>
      <c r="BL282" s="16" t="s">
        <v>144</v>
      </c>
      <c r="BM282" s="140" t="s">
        <v>407</v>
      </c>
    </row>
    <row r="283" spans="2:65" s="12" customFormat="1" x14ac:dyDescent="0.2">
      <c r="B283" s="142"/>
      <c r="D283" s="143" t="s">
        <v>146</v>
      </c>
      <c r="E283" s="144" t="s">
        <v>1</v>
      </c>
      <c r="F283" s="145" t="s">
        <v>408</v>
      </c>
      <c r="H283" s="146">
        <v>1036.8</v>
      </c>
      <c r="I283" s="147"/>
      <c r="L283" s="142"/>
      <c r="M283" s="148"/>
      <c r="T283" s="149"/>
      <c r="AT283" s="144" t="s">
        <v>146</v>
      </c>
      <c r="AU283" s="144" t="s">
        <v>82</v>
      </c>
      <c r="AV283" s="12" t="s">
        <v>82</v>
      </c>
      <c r="AW283" s="12" t="s">
        <v>30</v>
      </c>
      <c r="AX283" s="12" t="s">
        <v>73</v>
      </c>
      <c r="AY283" s="144" t="s">
        <v>138</v>
      </c>
    </row>
    <row r="284" spans="2:65" s="13" customFormat="1" x14ac:dyDescent="0.2">
      <c r="B284" s="150"/>
      <c r="D284" s="143" t="s">
        <v>146</v>
      </c>
      <c r="E284" s="151" t="s">
        <v>1</v>
      </c>
      <c r="F284" s="152" t="s">
        <v>148</v>
      </c>
      <c r="H284" s="153">
        <v>1036.8</v>
      </c>
      <c r="I284" s="154"/>
      <c r="L284" s="150"/>
      <c r="M284" s="155"/>
      <c r="T284" s="156"/>
      <c r="AT284" s="151" t="s">
        <v>146</v>
      </c>
      <c r="AU284" s="151" t="s">
        <v>82</v>
      </c>
      <c r="AV284" s="13" t="s">
        <v>144</v>
      </c>
      <c r="AW284" s="13" t="s">
        <v>30</v>
      </c>
      <c r="AX284" s="13" t="s">
        <v>80</v>
      </c>
      <c r="AY284" s="151" t="s">
        <v>138</v>
      </c>
    </row>
    <row r="285" spans="2:65" s="1" customFormat="1" ht="33" customHeight="1" x14ac:dyDescent="0.2">
      <c r="B285" s="31"/>
      <c r="C285" s="128" t="s">
        <v>409</v>
      </c>
      <c r="D285" s="128" t="s">
        <v>140</v>
      </c>
      <c r="E285" s="129" t="s">
        <v>410</v>
      </c>
      <c r="F285" s="130" t="s">
        <v>411</v>
      </c>
      <c r="G285" s="131" t="s">
        <v>143</v>
      </c>
      <c r="H285" s="132">
        <v>51.84</v>
      </c>
      <c r="I285" s="133"/>
      <c r="J285" s="134">
        <f>ROUND(I285*H285,2)</f>
        <v>0</v>
      </c>
      <c r="K285" s="135"/>
      <c r="L285" s="31"/>
      <c r="M285" s="136" t="s">
        <v>1</v>
      </c>
      <c r="N285" s="137" t="s">
        <v>38</v>
      </c>
      <c r="P285" s="138">
        <f>O285*H285</f>
        <v>0</v>
      </c>
      <c r="Q285" s="138">
        <v>0</v>
      </c>
      <c r="R285" s="138">
        <f>Q285*H285</f>
        <v>0</v>
      </c>
      <c r="S285" s="138">
        <v>0</v>
      </c>
      <c r="T285" s="139">
        <f>S285*H285</f>
        <v>0</v>
      </c>
      <c r="AR285" s="140" t="s">
        <v>144</v>
      </c>
      <c r="AT285" s="140" t="s">
        <v>140</v>
      </c>
      <c r="AU285" s="140" t="s">
        <v>82</v>
      </c>
      <c r="AY285" s="16" t="s">
        <v>138</v>
      </c>
      <c r="BE285" s="141">
        <f>IF(N285="základní",J285,0)</f>
        <v>0</v>
      </c>
      <c r="BF285" s="141">
        <f>IF(N285="snížená",J285,0)</f>
        <v>0</v>
      </c>
      <c r="BG285" s="141">
        <f>IF(N285="zákl. přenesená",J285,0)</f>
        <v>0</v>
      </c>
      <c r="BH285" s="141">
        <f>IF(N285="sníž. přenesená",J285,0)</f>
        <v>0</v>
      </c>
      <c r="BI285" s="141">
        <f>IF(N285="nulová",J285,0)</f>
        <v>0</v>
      </c>
      <c r="BJ285" s="16" t="s">
        <v>80</v>
      </c>
      <c r="BK285" s="141">
        <f>ROUND(I285*H285,2)</f>
        <v>0</v>
      </c>
      <c r="BL285" s="16" t="s">
        <v>144</v>
      </c>
      <c r="BM285" s="140" t="s">
        <v>412</v>
      </c>
    </row>
    <row r="286" spans="2:65" s="1" customFormat="1" ht="16.5" customHeight="1" x14ac:dyDescent="0.2">
      <c r="B286" s="31"/>
      <c r="C286" s="128" t="s">
        <v>280</v>
      </c>
      <c r="D286" s="128" t="s">
        <v>140</v>
      </c>
      <c r="E286" s="129" t="s">
        <v>413</v>
      </c>
      <c r="F286" s="130" t="s">
        <v>414</v>
      </c>
      <c r="G286" s="131" t="s">
        <v>250</v>
      </c>
      <c r="H286" s="132">
        <v>71</v>
      </c>
      <c r="I286" s="133"/>
      <c r="J286" s="134">
        <f>ROUND(I286*H286,2)</f>
        <v>0</v>
      </c>
      <c r="K286" s="135"/>
      <c r="L286" s="31"/>
      <c r="M286" s="136" t="s">
        <v>1</v>
      </c>
      <c r="N286" s="137" t="s">
        <v>38</v>
      </c>
      <c r="P286" s="138">
        <f>O286*H286</f>
        <v>0</v>
      </c>
      <c r="Q286" s="138">
        <v>0</v>
      </c>
      <c r="R286" s="138">
        <f>Q286*H286</f>
        <v>0</v>
      </c>
      <c r="S286" s="138">
        <v>0</v>
      </c>
      <c r="T286" s="139">
        <f>S286*H286</f>
        <v>0</v>
      </c>
      <c r="AR286" s="140" t="s">
        <v>144</v>
      </c>
      <c r="AT286" s="140" t="s">
        <v>140</v>
      </c>
      <c r="AU286" s="140" t="s">
        <v>82</v>
      </c>
      <c r="AY286" s="16" t="s">
        <v>138</v>
      </c>
      <c r="BE286" s="141">
        <f>IF(N286="základní",J286,0)</f>
        <v>0</v>
      </c>
      <c r="BF286" s="141">
        <f>IF(N286="snížená",J286,0)</f>
        <v>0</v>
      </c>
      <c r="BG286" s="141">
        <f>IF(N286="zákl. přenesená",J286,0)</f>
        <v>0</v>
      </c>
      <c r="BH286" s="141">
        <f>IF(N286="sníž. přenesená",J286,0)</f>
        <v>0</v>
      </c>
      <c r="BI286" s="141">
        <f>IF(N286="nulová",J286,0)</f>
        <v>0</v>
      </c>
      <c r="BJ286" s="16" t="s">
        <v>80</v>
      </c>
      <c r="BK286" s="141">
        <f>ROUND(I286*H286,2)</f>
        <v>0</v>
      </c>
      <c r="BL286" s="16" t="s">
        <v>144</v>
      </c>
      <c r="BM286" s="140" t="s">
        <v>415</v>
      </c>
    </row>
    <row r="287" spans="2:65" s="1" customFormat="1" ht="24.2" customHeight="1" x14ac:dyDescent="0.2">
      <c r="B287" s="31"/>
      <c r="C287" s="128" t="s">
        <v>416</v>
      </c>
      <c r="D287" s="128" t="s">
        <v>140</v>
      </c>
      <c r="E287" s="129" t="s">
        <v>417</v>
      </c>
      <c r="F287" s="130" t="s">
        <v>418</v>
      </c>
      <c r="G287" s="131" t="s">
        <v>250</v>
      </c>
      <c r="H287" s="132">
        <v>6390</v>
      </c>
      <c r="I287" s="133"/>
      <c r="J287" s="134">
        <f>ROUND(I287*H287,2)</f>
        <v>0</v>
      </c>
      <c r="K287" s="135"/>
      <c r="L287" s="31"/>
      <c r="M287" s="136" t="s">
        <v>1</v>
      </c>
      <c r="N287" s="137" t="s">
        <v>38</v>
      </c>
      <c r="P287" s="138">
        <f>O287*H287</f>
        <v>0</v>
      </c>
      <c r="Q287" s="138">
        <v>0</v>
      </c>
      <c r="R287" s="138">
        <f>Q287*H287</f>
        <v>0</v>
      </c>
      <c r="S287" s="138">
        <v>0</v>
      </c>
      <c r="T287" s="139">
        <f>S287*H287</f>
        <v>0</v>
      </c>
      <c r="AR287" s="140" t="s">
        <v>144</v>
      </c>
      <c r="AT287" s="140" t="s">
        <v>140</v>
      </c>
      <c r="AU287" s="140" t="s">
        <v>82</v>
      </c>
      <c r="AY287" s="16" t="s">
        <v>138</v>
      </c>
      <c r="BE287" s="141">
        <f>IF(N287="základní",J287,0)</f>
        <v>0</v>
      </c>
      <c r="BF287" s="141">
        <f>IF(N287="snížená",J287,0)</f>
        <v>0</v>
      </c>
      <c r="BG287" s="141">
        <f>IF(N287="zákl. přenesená",J287,0)</f>
        <v>0</v>
      </c>
      <c r="BH287" s="141">
        <f>IF(N287="sníž. přenesená",J287,0)</f>
        <v>0</v>
      </c>
      <c r="BI287" s="141">
        <f>IF(N287="nulová",J287,0)</f>
        <v>0</v>
      </c>
      <c r="BJ287" s="16" t="s">
        <v>80</v>
      </c>
      <c r="BK287" s="141">
        <f>ROUND(I287*H287,2)</f>
        <v>0</v>
      </c>
      <c r="BL287" s="16" t="s">
        <v>144</v>
      </c>
      <c r="BM287" s="140" t="s">
        <v>419</v>
      </c>
    </row>
    <row r="288" spans="2:65" s="12" customFormat="1" x14ac:dyDescent="0.2">
      <c r="B288" s="142"/>
      <c r="D288" s="143" t="s">
        <v>146</v>
      </c>
      <c r="E288" s="144" t="s">
        <v>1</v>
      </c>
      <c r="F288" s="145" t="s">
        <v>420</v>
      </c>
      <c r="H288" s="146">
        <v>6390</v>
      </c>
      <c r="I288" s="147"/>
      <c r="L288" s="142"/>
      <c r="M288" s="148"/>
      <c r="T288" s="149"/>
      <c r="AT288" s="144" t="s">
        <v>146</v>
      </c>
      <c r="AU288" s="144" t="s">
        <v>82</v>
      </c>
      <c r="AV288" s="12" t="s">
        <v>82</v>
      </c>
      <c r="AW288" s="12" t="s">
        <v>30</v>
      </c>
      <c r="AX288" s="12" t="s">
        <v>73</v>
      </c>
      <c r="AY288" s="144" t="s">
        <v>138</v>
      </c>
    </row>
    <row r="289" spans="2:65" s="13" customFormat="1" x14ac:dyDescent="0.2">
      <c r="B289" s="150"/>
      <c r="D289" s="143" t="s">
        <v>146</v>
      </c>
      <c r="E289" s="151" t="s">
        <v>1</v>
      </c>
      <c r="F289" s="152" t="s">
        <v>148</v>
      </c>
      <c r="H289" s="153">
        <v>6390</v>
      </c>
      <c r="I289" s="154"/>
      <c r="L289" s="150"/>
      <c r="M289" s="155"/>
      <c r="T289" s="156"/>
      <c r="AT289" s="151" t="s">
        <v>146</v>
      </c>
      <c r="AU289" s="151" t="s">
        <v>82</v>
      </c>
      <c r="AV289" s="13" t="s">
        <v>144</v>
      </c>
      <c r="AW289" s="13" t="s">
        <v>30</v>
      </c>
      <c r="AX289" s="13" t="s">
        <v>80</v>
      </c>
      <c r="AY289" s="151" t="s">
        <v>138</v>
      </c>
    </row>
    <row r="290" spans="2:65" s="1" customFormat="1" ht="24.2" customHeight="1" x14ac:dyDescent="0.2">
      <c r="B290" s="31"/>
      <c r="C290" s="128" t="s">
        <v>284</v>
      </c>
      <c r="D290" s="128" t="s">
        <v>140</v>
      </c>
      <c r="E290" s="129" t="s">
        <v>421</v>
      </c>
      <c r="F290" s="130" t="s">
        <v>422</v>
      </c>
      <c r="G290" s="131" t="s">
        <v>423</v>
      </c>
      <c r="H290" s="132">
        <v>180</v>
      </c>
      <c r="I290" s="133"/>
      <c r="J290" s="134">
        <f>ROUND(I290*H290,2)</f>
        <v>0</v>
      </c>
      <c r="K290" s="135"/>
      <c r="L290" s="31"/>
      <c r="M290" s="136" t="s">
        <v>1</v>
      </c>
      <c r="N290" s="137" t="s">
        <v>38</v>
      </c>
      <c r="P290" s="138">
        <f>O290*H290</f>
        <v>0</v>
      </c>
      <c r="Q290" s="138">
        <v>0</v>
      </c>
      <c r="R290" s="138">
        <f>Q290*H290</f>
        <v>0</v>
      </c>
      <c r="S290" s="138">
        <v>0</v>
      </c>
      <c r="T290" s="139">
        <f>S290*H290</f>
        <v>0</v>
      </c>
      <c r="AR290" s="140" t="s">
        <v>144</v>
      </c>
      <c r="AT290" s="140" t="s">
        <v>140</v>
      </c>
      <c r="AU290" s="140" t="s">
        <v>82</v>
      </c>
      <c r="AY290" s="16" t="s">
        <v>138</v>
      </c>
      <c r="BE290" s="141">
        <f>IF(N290="základní",J290,0)</f>
        <v>0</v>
      </c>
      <c r="BF290" s="141">
        <f>IF(N290="snížená",J290,0)</f>
        <v>0</v>
      </c>
      <c r="BG290" s="141">
        <f>IF(N290="zákl. přenesená",J290,0)</f>
        <v>0</v>
      </c>
      <c r="BH290" s="141">
        <f>IF(N290="sníž. přenesená",J290,0)</f>
        <v>0</v>
      </c>
      <c r="BI290" s="141">
        <f>IF(N290="nulová",J290,0)</f>
        <v>0</v>
      </c>
      <c r="BJ290" s="16" t="s">
        <v>80</v>
      </c>
      <c r="BK290" s="141">
        <f>ROUND(I290*H290,2)</f>
        <v>0</v>
      </c>
      <c r="BL290" s="16" t="s">
        <v>144</v>
      </c>
      <c r="BM290" s="140" t="s">
        <v>424</v>
      </c>
    </row>
    <row r="291" spans="2:65" s="1" customFormat="1" ht="16.5" customHeight="1" x14ac:dyDescent="0.2">
      <c r="B291" s="31"/>
      <c r="C291" s="128" t="s">
        <v>425</v>
      </c>
      <c r="D291" s="128" t="s">
        <v>140</v>
      </c>
      <c r="E291" s="129" t="s">
        <v>426</v>
      </c>
      <c r="F291" s="130" t="s">
        <v>427</v>
      </c>
      <c r="G291" s="131" t="s">
        <v>428</v>
      </c>
      <c r="H291" s="132">
        <v>25</v>
      </c>
      <c r="I291" s="133"/>
      <c r="J291" s="134">
        <f>ROUND(I291*H291,2)</f>
        <v>0</v>
      </c>
      <c r="K291" s="135"/>
      <c r="L291" s="31"/>
      <c r="M291" s="136" t="s">
        <v>1</v>
      </c>
      <c r="N291" s="137" t="s">
        <v>38</v>
      </c>
      <c r="P291" s="138">
        <f>O291*H291</f>
        <v>0</v>
      </c>
      <c r="Q291" s="138">
        <v>0</v>
      </c>
      <c r="R291" s="138">
        <f>Q291*H291</f>
        <v>0</v>
      </c>
      <c r="S291" s="138">
        <v>0</v>
      </c>
      <c r="T291" s="139">
        <f>S291*H291</f>
        <v>0</v>
      </c>
      <c r="AR291" s="140" t="s">
        <v>144</v>
      </c>
      <c r="AT291" s="140" t="s">
        <v>140</v>
      </c>
      <c r="AU291" s="140" t="s">
        <v>82</v>
      </c>
      <c r="AY291" s="16" t="s">
        <v>138</v>
      </c>
      <c r="BE291" s="141">
        <f>IF(N291="základní",J291,0)</f>
        <v>0</v>
      </c>
      <c r="BF291" s="141">
        <f>IF(N291="snížená",J291,0)</f>
        <v>0</v>
      </c>
      <c r="BG291" s="141">
        <f>IF(N291="zákl. přenesená",J291,0)</f>
        <v>0</v>
      </c>
      <c r="BH291" s="141">
        <f>IF(N291="sníž. přenesená",J291,0)</f>
        <v>0</v>
      </c>
      <c r="BI291" s="141">
        <f>IF(N291="nulová",J291,0)</f>
        <v>0</v>
      </c>
      <c r="BJ291" s="16" t="s">
        <v>80</v>
      </c>
      <c r="BK291" s="141">
        <f>ROUND(I291*H291,2)</f>
        <v>0</v>
      </c>
      <c r="BL291" s="16" t="s">
        <v>144</v>
      </c>
      <c r="BM291" s="140" t="s">
        <v>429</v>
      </c>
    </row>
    <row r="292" spans="2:65" s="1" customFormat="1" ht="33" customHeight="1" x14ac:dyDescent="0.2">
      <c r="B292" s="31"/>
      <c r="C292" s="128" t="s">
        <v>292</v>
      </c>
      <c r="D292" s="128" t="s">
        <v>140</v>
      </c>
      <c r="E292" s="129" t="s">
        <v>430</v>
      </c>
      <c r="F292" s="130" t="s">
        <v>431</v>
      </c>
      <c r="G292" s="131" t="s">
        <v>186</v>
      </c>
      <c r="H292" s="132">
        <v>635</v>
      </c>
      <c r="I292" s="133"/>
      <c r="J292" s="134">
        <f>ROUND(I292*H292,2)</f>
        <v>0</v>
      </c>
      <c r="K292" s="135"/>
      <c r="L292" s="31"/>
      <c r="M292" s="136" t="s">
        <v>1</v>
      </c>
      <c r="N292" s="137" t="s">
        <v>38</v>
      </c>
      <c r="P292" s="138">
        <f>O292*H292</f>
        <v>0</v>
      </c>
      <c r="Q292" s="138">
        <v>0</v>
      </c>
      <c r="R292" s="138">
        <f>Q292*H292</f>
        <v>0</v>
      </c>
      <c r="S292" s="138">
        <v>0</v>
      </c>
      <c r="T292" s="139">
        <f>S292*H292</f>
        <v>0</v>
      </c>
      <c r="AR292" s="140" t="s">
        <v>144</v>
      </c>
      <c r="AT292" s="140" t="s">
        <v>140</v>
      </c>
      <c r="AU292" s="140" t="s">
        <v>82</v>
      </c>
      <c r="AY292" s="16" t="s">
        <v>138</v>
      </c>
      <c r="BE292" s="141">
        <f>IF(N292="základní",J292,0)</f>
        <v>0</v>
      </c>
      <c r="BF292" s="141">
        <f>IF(N292="snížená",J292,0)</f>
        <v>0</v>
      </c>
      <c r="BG292" s="141">
        <f>IF(N292="zákl. přenesená",J292,0)</f>
        <v>0</v>
      </c>
      <c r="BH292" s="141">
        <f>IF(N292="sníž. přenesená",J292,0)</f>
        <v>0</v>
      </c>
      <c r="BI292" s="141">
        <f>IF(N292="nulová",J292,0)</f>
        <v>0</v>
      </c>
      <c r="BJ292" s="16" t="s">
        <v>80</v>
      </c>
      <c r="BK292" s="141">
        <f>ROUND(I292*H292,2)</f>
        <v>0</v>
      </c>
      <c r="BL292" s="16" t="s">
        <v>144</v>
      </c>
      <c r="BM292" s="140" t="s">
        <v>432</v>
      </c>
    </row>
    <row r="293" spans="2:65" s="1" customFormat="1" ht="24.2" customHeight="1" x14ac:dyDescent="0.2">
      <c r="B293" s="31"/>
      <c r="C293" s="128" t="s">
        <v>433</v>
      </c>
      <c r="D293" s="128" t="s">
        <v>140</v>
      </c>
      <c r="E293" s="129" t="s">
        <v>434</v>
      </c>
      <c r="F293" s="130" t="s">
        <v>435</v>
      </c>
      <c r="G293" s="131" t="s">
        <v>186</v>
      </c>
      <c r="H293" s="132">
        <v>1300</v>
      </c>
      <c r="I293" s="133"/>
      <c r="J293" s="134">
        <f>ROUND(I293*H293,2)</f>
        <v>0</v>
      </c>
      <c r="K293" s="135"/>
      <c r="L293" s="31"/>
      <c r="M293" s="136" t="s">
        <v>1</v>
      </c>
      <c r="N293" s="137" t="s">
        <v>38</v>
      </c>
      <c r="P293" s="138">
        <f>O293*H293</f>
        <v>0</v>
      </c>
      <c r="Q293" s="138">
        <v>0</v>
      </c>
      <c r="R293" s="138">
        <f>Q293*H293</f>
        <v>0</v>
      </c>
      <c r="S293" s="138">
        <v>0</v>
      </c>
      <c r="T293" s="139">
        <f>S293*H293</f>
        <v>0</v>
      </c>
      <c r="AR293" s="140" t="s">
        <v>144</v>
      </c>
      <c r="AT293" s="140" t="s">
        <v>140</v>
      </c>
      <c r="AU293" s="140" t="s">
        <v>82</v>
      </c>
      <c r="AY293" s="16" t="s">
        <v>138</v>
      </c>
      <c r="BE293" s="141">
        <f>IF(N293="základní",J293,0)</f>
        <v>0</v>
      </c>
      <c r="BF293" s="141">
        <f>IF(N293="snížená",J293,0)</f>
        <v>0</v>
      </c>
      <c r="BG293" s="141">
        <f>IF(N293="zákl. přenesená",J293,0)</f>
        <v>0</v>
      </c>
      <c r="BH293" s="141">
        <f>IF(N293="sníž. přenesená",J293,0)</f>
        <v>0</v>
      </c>
      <c r="BI293" s="141">
        <f>IF(N293="nulová",J293,0)</f>
        <v>0</v>
      </c>
      <c r="BJ293" s="16" t="s">
        <v>80</v>
      </c>
      <c r="BK293" s="141">
        <f>ROUND(I293*H293,2)</f>
        <v>0</v>
      </c>
      <c r="BL293" s="16" t="s">
        <v>144</v>
      </c>
      <c r="BM293" s="140" t="s">
        <v>436</v>
      </c>
    </row>
    <row r="294" spans="2:65" s="1" customFormat="1" ht="24.2" customHeight="1" x14ac:dyDescent="0.2">
      <c r="B294" s="31"/>
      <c r="C294" s="128" t="s">
        <v>437</v>
      </c>
      <c r="D294" s="128" t="s">
        <v>140</v>
      </c>
      <c r="E294" s="129" t="s">
        <v>438</v>
      </c>
      <c r="F294" s="130" t="s">
        <v>439</v>
      </c>
      <c r="G294" s="131" t="s">
        <v>186</v>
      </c>
      <c r="H294" s="132">
        <v>41.942999999999998</v>
      </c>
      <c r="I294" s="133"/>
      <c r="J294" s="134">
        <f>ROUND(I294*H294,2)</f>
        <v>0</v>
      </c>
      <c r="K294" s="135"/>
      <c r="L294" s="31"/>
      <c r="M294" s="136" t="s">
        <v>1</v>
      </c>
      <c r="N294" s="137" t="s">
        <v>38</v>
      </c>
      <c r="P294" s="138">
        <f>O294*H294</f>
        <v>0</v>
      </c>
      <c r="Q294" s="138">
        <v>0</v>
      </c>
      <c r="R294" s="138">
        <f>Q294*H294</f>
        <v>0</v>
      </c>
      <c r="S294" s="138">
        <v>0</v>
      </c>
      <c r="T294" s="139">
        <f>S294*H294</f>
        <v>0</v>
      </c>
      <c r="AR294" s="140" t="s">
        <v>144</v>
      </c>
      <c r="AT294" s="140" t="s">
        <v>140</v>
      </c>
      <c r="AU294" s="140" t="s">
        <v>82</v>
      </c>
      <c r="AY294" s="16" t="s">
        <v>138</v>
      </c>
      <c r="BE294" s="141">
        <f>IF(N294="základní",J294,0)</f>
        <v>0</v>
      </c>
      <c r="BF294" s="141">
        <f>IF(N294="snížená",J294,0)</f>
        <v>0</v>
      </c>
      <c r="BG294" s="141">
        <f>IF(N294="zákl. přenesená",J294,0)</f>
        <v>0</v>
      </c>
      <c r="BH294" s="141">
        <f>IF(N294="sníž. přenesená",J294,0)</f>
        <v>0</v>
      </c>
      <c r="BI294" s="141">
        <f>IF(N294="nulová",J294,0)</f>
        <v>0</v>
      </c>
      <c r="BJ294" s="16" t="s">
        <v>80</v>
      </c>
      <c r="BK294" s="141">
        <f>ROUND(I294*H294,2)</f>
        <v>0</v>
      </c>
      <c r="BL294" s="16" t="s">
        <v>144</v>
      </c>
      <c r="BM294" s="140" t="s">
        <v>440</v>
      </c>
    </row>
    <row r="295" spans="2:65" s="12" customFormat="1" x14ac:dyDescent="0.2">
      <c r="B295" s="142"/>
      <c r="D295" s="143" t="s">
        <v>146</v>
      </c>
      <c r="E295" s="144" t="s">
        <v>1</v>
      </c>
      <c r="F295" s="145" t="s">
        <v>441</v>
      </c>
      <c r="H295" s="146">
        <v>41.942999999999998</v>
      </c>
      <c r="I295" s="147"/>
      <c r="L295" s="142"/>
      <c r="M295" s="148"/>
      <c r="T295" s="149"/>
      <c r="AT295" s="144" t="s">
        <v>146</v>
      </c>
      <c r="AU295" s="144" t="s">
        <v>82</v>
      </c>
      <c r="AV295" s="12" t="s">
        <v>82</v>
      </c>
      <c r="AW295" s="12" t="s">
        <v>30</v>
      </c>
      <c r="AX295" s="12" t="s">
        <v>73</v>
      </c>
      <c r="AY295" s="144" t="s">
        <v>138</v>
      </c>
    </row>
    <row r="296" spans="2:65" s="13" customFormat="1" x14ac:dyDescent="0.2">
      <c r="B296" s="150"/>
      <c r="D296" s="143" t="s">
        <v>146</v>
      </c>
      <c r="E296" s="151" t="s">
        <v>1</v>
      </c>
      <c r="F296" s="152" t="s">
        <v>148</v>
      </c>
      <c r="H296" s="153">
        <v>41.942999999999998</v>
      </c>
      <c r="I296" s="154"/>
      <c r="L296" s="150"/>
      <c r="M296" s="155"/>
      <c r="T296" s="156"/>
      <c r="AT296" s="151" t="s">
        <v>146</v>
      </c>
      <c r="AU296" s="151" t="s">
        <v>82</v>
      </c>
      <c r="AV296" s="13" t="s">
        <v>144</v>
      </c>
      <c r="AW296" s="13" t="s">
        <v>30</v>
      </c>
      <c r="AX296" s="13" t="s">
        <v>80</v>
      </c>
      <c r="AY296" s="151" t="s">
        <v>138</v>
      </c>
    </row>
    <row r="297" spans="2:65" s="1" customFormat="1" ht="21.75" customHeight="1" x14ac:dyDescent="0.2">
      <c r="B297" s="31"/>
      <c r="C297" s="128" t="s">
        <v>442</v>
      </c>
      <c r="D297" s="128" t="s">
        <v>140</v>
      </c>
      <c r="E297" s="129" t="s">
        <v>443</v>
      </c>
      <c r="F297" s="130" t="s">
        <v>444</v>
      </c>
      <c r="G297" s="131" t="s">
        <v>186</v>
      </c>
      <c r="H297" s="132">
        <v>74.756</v>
      </c>
      <c r="I297" s="133"/>
      <c r="J297" s="134">
        <f>ROUND(I297*H297,2)</f>
        <v>0</v>
      </c>
      <c r="K297" s="135"/>
      <c r="L297" s="31"/>
      <c r="M297" s="136" t="s">
        <v>1</v>
      </c>
      <c r="N297" s="137" t="s">
        <v>38</v>
      </c>
      <c r="P297" s="138">
        <f>O297*H297</f>
        <v>0</v>
      </c>
      <c r="Q297" s="138">
        <v>0</v>
      </c>
      <c r="R297" s="138">
        <f>Q297*H297</f>
        <v>0</v>
      </c>
      <c r="S297" s="138">
        <v>0</v>
      </c>
      <c r="T297" s="139">
        <f>S297*H297</f>
        <v>0</v>
      </c>
      <c r="AR297" s="140" t="s">
        <v>144</v>
      </c>
      <c r="AT297" s="140" t="s">
        <v>140</v>
      </c>
      <c r="AU297" s="140" t="s">
        <v>82</v>
      </c>
      <c r="AY297" s="16" t="s">
        <v>138</v>
      </c>
      <c r="BE297" s="141">
        <f>IF(N297="základní",J297,0)</f>
        <v>0</v>
      </c>
      <c r="BF297" s="141">
        <f>IF(N297="snížená",J297,0)</f>
        <v>0</v>
      </c>
      <c r="BG297" s="141">
        <f>IF(N297="zákl. přenesená",J297,0)</f>
        <v>0</v>
      </c>
      <c r="BH297" s="141">
        <f>IF(N297="sníž. přenesená",J297,0)</f>
        <v>0</v>
      </c>
      <c r="BI297" s="141">
        <f>IF(N297="nulová",J297,0)</f>
        <v>0</v>
      </c>
      <c r="BJ297" s="16" t="s">
        <v>80</v>
      </c>
      <c r="BK297" s="141">
        <f>ROUND(I297*H297,2)</f>
        <v>0</v>
      </c>
      <c r="BL297" s="16" t="s">
        <v>144</v>
      </c>
      <c r="BM297" s="140" t="s">
        <v>445</v>
      </c>
    </row>
    <row r="298" spans="2:65" s="12" customFormat="1" x14ac:dyDescent="0.2">
      <c r="B298" s="142"/>
      <c r="D298" s="143" t="s">
        <v>146</v>
      </c>
      <c r="E298" s="144" t="s">
        <v>1</v>
      </c>
      <c r="F298" s="145" t="s">
        <v>446</v>
      </c>
      <c r="H298" s="146">
        <v>74.756</v>
      </c>
      <c r="I298" s="147"/>
      <c r="L298" s="142"/>
      <c r="M298" s="148"/>
      <c r="T298" s="149"/>
      <c r="AT298" s="144" t="s">
        <v>146</v>
      </c>
      <c r="AU298" s="144" t="s">
        <v>82</v>
      </c>
      <c r="AV298" s="12" t="s">
        <v>82</v>
      </c>
      <c r="AW298" s="12" t="s">
        <v>30</v>
      </c>
      <c r="AX298" s="12" t="s">
        <v>73</v>
      </c>
      <c r="AY298" s="144" t="s">
        <v>138</v>
      </c>
    </row>
    <row r="299" spans="2:65" s="13" customFormat="1" x14ac:dyDescent="0.2">
      <c r="B299" s="150"/>
      <c r="D299" s="143" t="s">
        <v>146</v>
      </c>
      <c r="E299" s="151" t="s">
        <v>1</v>
      </c>
      <c r="F299" s="152" t="s">
        <v>148</v>
      </c>
      <c r="H299" s="153">
        <v>74.756</v>
      </c>
      <c r="I299" s="154"/>
      <c r="L299" s="150"/>
      <c r="M299" s="155"/>
      <c r="T299" s="156"/>
      <c r="AT299" s="151" t="s">
        <v>146</v>
      </c>
      <c r="AU299" s="151" t="s">
        <v>82</v>
      </c>
      <c r="AV299" s="13" t="s">
        <v>144</v>
      </c>
      <c r="AW299" s="13" t="s">
        <v>30</v>
      </c>
      <c r="AX299" s="13" t="s">
        <v>80</v>
      </c>
      <c r="AY299" s="151" t="s">
        <v>138</v>
      </c>
    </row>
    <row r="300" spans="2:65" s="1" customFormat="1" ht="21.75" customHeight="1" x14ac:dyDescent="0.2">
      <c r="B300" s="31"/>
      <c r="C300" s="128" t="s">
        <v>447</v>
      </c>
      <c r="D300" s="128" t="s">
        <v>140</v>
      </c>
      <c r="E300" s="129" t="s">
        <v>448</v>
      </c>
      <c r="F300" s="130" t="s">
        <v>449</v>
      </c>
      <c r="G300" s="131" t="s">
        <v>186</v>
      </c>
      <c r="H300" s="132">
        <v>81.95</v>
      </c>
      <c r="I300" s="133"/>
      <c r="J300" s="134">
        <f>ROUND(I300*H300,2)</f>
        <v>0</v>
      </c>
      <c r="K300" s="135"/>
      <c r="L300" s="31"/>
      <c r="M300" s="136" t="s">
        <v>1</v>
      </c>
      <c r="N300" s="137" t="s">
        <v>38</v>
      </c>
      <c r="P300" s="138">
        <f>O300*H300</f>
        <v>0</v>
      </c>
      <c r="Q300" s="138">
        <v>0</v>
      </c>
      <c r="R300" s="138">
        <f>Q300*H300</f>
        <v>0</v>
      </c>
      <c r="S300" s="138">
        <v>0</v>
      </c>
      <c r="T300" s="139">
        <f>S300*H300</f>
        <v>0</v>
      </c>
      <c r="AR300" s="140" t="s">
        <v>144</v>
      </c>
      <c r="AT300" s="140" t="s">
        <v>140</v>
      </c>
      <c r="AU300" s="140" t="s">
        <v>82</v>
      </c>
      <c r="AY300" s="16" t="s">
        <v>138</v>
      </c>
      <c r="BE300" s="141">
        <f>IF(N300="základní",J300,0)</f>
        <v>0</v>
      </c>
      <c r="BF300" s="141">
        <f>IF(N300="snížená",J300,0)</f>
        <v>0</v>
      </c>
      <c r="BG300" s="141">
        <f>IF(N300="zákl. přenesená",J300,0)</f>
        <v>0</v>
      </c>
      <c r="BH300" s="141">
        <f>IF(N300="sníž. přenesená",J300,0)</f>
        <v>0</v>
      </c>
      <c r="BI300" s="141">
        <f>IF(N300="nulová",J300,0)</f>
        <v>0</v>
      </c>
      <c r="BJ300" s="16" t="s">
        <v>80</v>
      </c>
      <c r="BK300" s="141">
        <f>ROUND(I300*H300,2)</f>
        <v>0</v>
      </c>
      <c r="BL300" s="16" t="s">
        <v>144</v>
      </c>
      <c r="BM300" s="140" t="s">
        <v>450</v>
      </c>
    </row>
    <row r="301" spans="2:65" s="12" customFormat="1" x14ac:dyDescent="0.2">
      <c r="B301" s="142"/>
      <c r="D301" s="143" t="s">
        <v>146</v>
      </c>
      <c r="E301" s="144" t="s">
        <v>1</v>
      </c>
      <c r="F301" s="145" t="s">
        <v>451</v>
      </c>
      <c r="H301" s="146">
        <v>81.95</v>
      </c>
      <c r="I301" s="147"/>
      <c r="L301" s="142"/>
      <c r="M301" s="148"/>
      <c r="T301" s="149"/>
      <c r="AT301" s="144" t="s">
        <v>146</v>
      </c>
      <c r="AU301" s="144" t="s">
        <v>82</v>
      </c>
      <c r="AV301" s="12" t="s">
        <v>82</v>
      </c>
      <c r="AW301" s="12" t="s">
        <v>30</v>
      </c>
      <c r="AX301" s="12" t="s">
        <v>73</v>
      </c>
      <c r="AY301" s="144" t="s">
        <v>138</v>
      </c>
    </row>
    <row r="302" spans="2:65" s="13" customFormat="1" x14ac:dyDescent="0.2">
      <c r="B302" s="150"/>
      <c r="D302" s="143" t="s">
        <v>146</v>
      </c>
      <c r="E302" s="151" t="s">
        <v>1</v>
      </c>
      <c r="F302" s="152" t="s">
        <v>148</v>
      </c>
      <c r="H302" s="153">
        <v>81.95</v>
      </c>
      <c r="I302" s="154"/>
      <c r="L302" s="150"/>
      <c r="M302" s="155"/>
      <c r="T302" s="156"/>
      <c r="AT302" s="151" t="s">
        <v>146</v>
      </c>
      <c r="AU302" s="151" t="s">
        <v>82</v>
      </c>
      <c r="AV302" s="13" t="s">
        <v>144</v>
      </c>
      <c r="AW302" s="13" t="s">
        <v>30</v>
      </c>
      <c r="AX302" s="13" t="s">
        <v>80</v>
      </c>
      <c r="AY302" s="151" t="s">
        <v>138</v>
      </c>
    </row>
    <row r="303" spans="2:65" s="1" customFormat="1" ht="24.2" customHeight="1" x14ac:dyDescent="0.2">
      <c r="B303" s="31"/>
      <c r="C303" s="128" t="s">
        <v>452</v>
      </c>
      <c r="D303" s="128" t="s">
        <v>140</v>
      </c>
      <c r="E303" s="129" t="s">
        <v>453</v>
      </c>
      <c r="F303" s="130" t="s">
        <v>454</v>
      </c>
      <c r="G303" s="131" t="s">
        <v>143</v>
      </c>
      <c r="H303" s="132">
        <v>14.506</v>
      </c>
      <c r="I303" s="133"/>
      <c r="J303" s="134">
        <f>ROUND(I303*H303,2)</f>
        <v>0</v>
      </c>
      <c r="K303" s="135"/>
      <c r="L303" s="31"/>
      <c r="M303" s="136" t="s">
        <v>1</v>
      </c>
      <c r="N303" s="137" t="s">
        <v>38</v>
      </c>
      <c r="P303" s="138">
        <f>O303*H303</f>
        <v>0</v>
      </c>
      <c r="Q303" s="138">
        <v>0</v>
      </c>
      <c r="R303" s="138">
        <f>Q303*H303</f>
        <v>0</v>
      </c>
      <c r="S303" s="138">
        <v>0</v>
      </c>
      <c r="T303" s="139">
        <f>S303*H303</f>
        <v>0</v>
      </c>
      <c r="AR303" s="140" t="s">
        <v>144</v>
      </c>
      <c r="AT303" s="140" t="s">
        <v>140</v>
      </c>
      <c r="AU303" s="140" t="s">
        <v>82</v>
      </c>
      <c r="AY303" s="16" t="s">
        <v>138</v>
      </c>
      <c r="BE303" s="141">
        <f>IF(N303="základní",J303,0)</f>
        <v>0</v>
      </c>
      <c r="BF303" s="141">
        <f>IF(N303="snížená",J303,0)</f>
        <v>0</v>
      </c>
      <c r="BG303" s="141">
        <f>IF(N303="zákl. přenesená",J303,0)</f>
        <v>0</v>
      </c>
      <c r="BH303" s="141">
        <f>IF(N303="sníž. přenesená",J303,0)</f>
        <v>0</v>
      </c>
      <c r="BI303" s="141">
        <f>IF(N303="nulová",J303,0)</f>
        <v>0</v>
      </c>
      <c r="BJ303" s="16" t="s">
        <v>80</v>
      </c>
      <c r="BK303" s="141">
        <f>ROUND(I303*H303,2)</f>
        <v>0</v>
      </c>
      <c r="BL303" s="16" t="s">
        <v>144</v>
      </c>
      <c r="BM303" s="140" t="s">
        <v>455</v>
      </c>
    </row>
    <row r="304" spans="2:65" s="12" customFormat="1" ht="22.5" x14ac:dyDescent="0.2">
      <c r="B304" s="142"/>
      <c r="D304" s="143" t="s">
        <v>146</v>
      </c>
      <c r="E304" s="144" t="s">
        <v>1</v>
      </c>
      <c r="F304" s="145" t="s">
        <v>456</v>
      </c>
      <c r="H304" s="146">
        <v>14.506</v>
      </c>
      <c r="I304" s="147"/>
      <c r="L304" s="142"/>
      <c r="M304" s="148"/>
      <c r="T304" s="149"/>
      <c r="AT304" s="144" t="s">
        <v>146</v>
      </c>
      <c r="AU304" s="144" t="s">
        <v>82</v>
      </c>
      <c r="AV304" s="12" t="s">
        <v>82</v>
      </c>
      <c r="AW304" s="12" t="s">
        <v>30</v>
      </c>
      <c r="AX304" s="12" t="s">
        <v>73</v>
      </c>
      <c r="AY304" s="144" t="s">
        <v>138</v>
      </c>
    </row>
    <row r="305" spans="2:65" s="13" customFormat="1" x14ac:dyDescent="0.2">
      <c r="B305" s="150"/>
      <c r="D305" s="143" t="s">
        <v>146</v>
      </c>
      <c r="E305" s="151" t="s">
        <v>1</v>
      </c>
      <c r="F305" s="152" t="s">
        <v>148</v>
      </c>
      <c r="H305" s="153">
        <v>14.506</v>
      </c>
      <c r="I305" s="154"/>
      <c r="L305" s="150"/>
      <c r="M305" s="155"/>
      <c r="T305" s="156"/>
      <c r="AT305" s="151" t="s">
        <v>146</v>
      </c>
      <c r="AU305" s="151" t="s">
        <v>82</v>
      </c>
      <c r="AV305" s="13" t="s">
        <v>144</v>
      </c>
      <c r="AW305" s="13" t="s">
        <v>30</v>
      </c>
      <c r="AX305" s="13" t="s">
        <v>80</v>
      </c>
      <c r="AY305" s="151" t="s">
        <v>138</v>
      </c>
    </row>
    <row r="306" spans="2:65" s="1" customFormat="1" ht="24.2" customHeight="1" x14ac:dyDescent="0.2">
      <c r="B306" s="31"/>
      <c r="C306" s="128" t="s">
        <v>308</v>
      </c>
      <c r="D306" s="128" t="s">
        <v>140</v>
      </c>
      <c r="E306" s="129" t="s">
        <v>457</v>
      </c>
      <c r="F306" s="130" t="s">
        <v>458</v>
      </c>
      <c r="G306" s="131" t="s">
        <v>143</v>
      </c>
      <c r="H306" s="132">
        <v>11.531000000000001</v>
      </c>
      <c r="I306" s="133"/>
      <c r="J306" s="134">
        <f>ROUND(I306*H306,2)</f>
        <v>0</v>
      </c>
      <c r="K306" s="135"/>
      <c r="L306" s="31"/>
      <c r="M306" s="136" t="s">
        <v>1</v>
      </c>
      <c r="N306" s="137" t="s">
        <v>38</v>
      </c>
      <c r="P306" s="138">
        <f>O306*H306</f>
        <v>0</v>
      </c>
      <c r="Q306" s="138">
        <v>0</v>
      </c>
      <c r="R306" s="138">
        <f>Q306*H306</f>
        <v>0</v>
      </c>
      <c r="S306" s="138">
        <v>0</v>
      </c>
      <c r="T306" s="139">
        <f>S306*H306</f>
        <v>0</v>
      </c>
      <c r="AR306" s="140" t="s">
        <v>144</v>
      </c>
      <c r="AT306" s="140" t="s">
        <v>140</v>
      </c>
      <c r="AU306" s="140" t="s">
        <v>82</v>
      </c>
      <c r="AY306" s="16" t="s">
        <v>138</v>
      </c>
      <c r="BE306" s="141">
        <f>IF(N306="základní",J306,0)</f>
        <v>0</v>
      </c>
      <c r="BF306" s="141">
        <f>IF(N306="snížená",J306,0)</f>
        <v>0</v>
      </c>
      <c r="BG306" s="141">
        <f>IF(N306="zákl. přenesená",J306,0)</f>
        <v>0</v>
      </c>
      <c r="BH306" s="141">
        <f>IF(N306="sníž. přenesená",J306,0)</f>
        <v>0</v>
      </c>
      <c r="BI306" s="141">
        <f>IF(N306="nulová",J306,0)</f>
        <v>0</v>
      </c>
      <c r="BJ306" s="16" t="s">
        <v>80</v>
      </c>
      <c r="BK306" s="141">
        <f>ROUND(I306*H306,2)</f>
        <v>0</v>
      </c>
      <c r="BL306" s="16" t="s">
        <v>144</v>
      </c>
      <c r="BM306" s="140" t="s">
        <v>459</v>
      </c>
    </row>
    <row r="307" spans="2:65" s="12" customFormat="1" x14ac:dyDescent="0.2">
      <c r="B307" s="142"/>
      <c r="D307" s="143" t="s">
        <v>146</v>
      </c>
      <c r="E307" s="144" t="s">
        <v>1</v>
      </c>
      <c r="F307" s="145" t="s">
        <v>460</v>
      </c>
      <c r="H307" s="146">
        <v>11.531000000000001</v>
      </c>
      <c r="I307" s="147"/>
      <c r="L307" s="142"/>
      <c r="M307" s="148"/>
      <c r="T307" s="149"/>
      <c r="AT307" s="144" t="s">
        <v>146</v>
      </c>
      <c r="AU307" s="144" t="s">
        <v>82</v>
      </c>
      <c r="AV307" s="12" t="s">
        <v>82</v>
      </c>
      <c r="AW307" s="12" t="s">
        <v>30</v>
      </c>
      <c r="AX307" s="12" t="s">
        <v>73</v>
      </c>
      <c r="AY307" s="144" t="s">
        <v>138</v>
      </c>
    </row>
    <row r="308" spans="2:65" s="13" customFormat="1" x14ac:dyDescent="0.2">
      <c r="B308" s="150"/>
      <c r="D308" s="143" t="s">
        <v>146</v>
      </c>
      <c r="E308" s="151" t="s">
        <v>1</v>
      </c>
      <c r="F308" s="152" t="s">
        <v>148</v>
      </c>
      <c r="H308" s="153">
        <v>11.531000000000001</v>
      </c>
      <c r="I308" s="154"/>
      <c r="L308" s="150"/>
      <c r="M308" s="155"/>
      <c r="T308" s="156"/>
      <c r="AT308" s="151" t="s">
        <v>146</v>
      </c>
      <c r="AU308" s="151" t="s">
        <v>82</v>
      </c>
      <c r="AV308" s="13" t="s">
        <v>144</v>
      </c>
      <c r="AW308" s="13" t="s">
        <v>30</v>
      </c>
      <c r="AX308" s="13" t="s">
        <v>80</v>
      </c>
      <c r="AY308" s="151" t="s">
        <v>138</v>
      </c>
    </row>
    <row r="309" spans="2:65" s="1" customFormat="1" ht="33" customHeight="1" x14ac:dyDescent="0.2">
      <c r="B309" s="31"/>
      <c r="C309" s="128" t="s">
        <v>461</v>
      </c>
      <c r="D309" s="128" t="s">
        <v>140</v>
      </c>
      <c r="E309" s="129" t="s">
        <v>462</v>
      </c>
      <c r="F309" s="130" t="s">
        <v>463</v>
      </c>
      <c r="G309" s="131" t="s">
        <v>143</v>
      </c>
      <c r="H309" s="132">
        <v>60.216999999999999</v>
      </c>
      <c r="I309" s="133"/>
      <c r="J309" s="134">
        <f>ROUND(I309*H309,2)</f>
        <v>0</v>
      </c>
      <c r="K309" s="135"/>
      <c r="L309" s="31"/>
      <c r="M309" s="136" t="s">
        <v>1</v>
      </c>
      <c r="N309" s="137" t="s">
        <v>38</v>
      </c>
      <c r="P309" s="138">
        <f>O309*H309</f>
        <v>0</v>
      </c>
      <c r="Q309" s="138">
        <v>0</v>
      </c>
      <c r="R309" s="138">
        <f>Q309*H309</f>
        <v>0</v>
      </c>
      <c r="S309" s="138">
        <v>0</v>
      </c>
      <c r="T309" s="139">
        <f>S309*H309</f>
        <v>0</v>
      </c>
      <c r="AR309" s="140" t="s">
        <v>144</v>
      </c>
      <c r="AT309" s="140" t="s">
        <v>140</v>
      </c>
      <c r="AU309" s="140" t="s">
        <v>82</v>
      </c>
      <c r="AY309" s="16" t="s">
        <v>138</v>
      </c>
      <c r="BE309" s="141">
        <f>IF(N309="základní",J309,0)</f>
        <v>0</v>
      </c>
      <c r="BF309" s="141">
        <f>IF(N309="snížená",J309,0)</f>
        <v>0</v>
      </c>
      <c r="BG309" s="141">
        <f>IF(N309="zákl. přenesená",J309,0)</f>
        <v>0</v>
      </c>
      <c r="BH309" s="141">
        <f>IF(N309="sníž. přenesená",J309,0)</f>
        <v>0</v>
      </c>
      <c r="BI309" s="141">
        <f>IF(N309="nulová",J309,0)</f>
        <v>0</v>
      </c>
      <c r="BJ309" s="16" t="s">
        <v>80</v>
      </c>
      <c r="BK309" s="141">
        <f>ROUND(I309*H309,2)</f>
        <v>0</v>
      </c>
      <c r="BL309" s="16" t="s">
        <v>144</v>
      </c>
      <c r="BM309" s="140" t="s">
        <v>464</v>
      </c>
    </row>
    <row r="310" spans="2:65" s="12" customFormat="1" x14ac:dyDescent="0.2">
      <c r="B310" s="142"/>
      <c r="D310" s="143" t="s">
        <v>146</v>
      </c>
      <c r="E310" s="144" t="s">
        <v>1</v>
      </c>
      <c r="F310" s="145" t="s">
        <v>465</v>
      </c>
      <c r="H310" s="146">
        <v>60.216999999999999</v>
      </c>
      <c r="I310" s="147"/>
      <c r="L310" s="142"/>
      <c r="M310" s="148"/>
      <c r="T310" s="149"/>
      <c r="AT310" s="144" t="s">
        <v>146</v>
      </c>
      <c r="AU310" s="144" t="s">
        <v>82</v>
      </c>
      <c r="AV310" s="12" t="s">
        <v>82</v>
      </c>
      <c r="AW310" s="12" t="s">
        <v>30</v>
      </c>
      <c r="AX310" s="12" t="s">
        <v>73</v>
      </c>
      <c r="AY310" s="144" t="s">
        <v>138</v>
      </c>
    </row>
    <row r="311" spans="2:65" s="13" customFormat="1" x14ac:dyDescent="0.2">
      <c r="B311" s="150"/>
      <c r="D311" s="143" t="s">
        <v>146</v>
      </c>
      <c r="E311" s="151" t="s">
        <v>1</v>
      </c>
      <c r="F311" s="152" t="s">
        <v>148</v>
      </c>
      <c r="H311" s="153">
        <v>60.216999999999999</v>
      </c>
      <c r="I311" s="154"/>
      <c r="L311" s="150"/>
      <c r="M311" s="155"/>
      <c r="T311" s="156"/>
      <c r="AT311" s="151" t="s">
        <v>146</v>
      </c>
      <c r="AU311" s="151" t="s">
        <v>82</v>
      </c>
      <c r="AV311" s="13" t="s">
        <v>144</v>
      </c>
      <c r="AW311" s="13" t="s">
        <v>30</v>
      </c>
      <c r="AX311" s="13" t="s">
        <v>80</v>
      </c>
      <c r="AY311" s="151" t="s">
        <v>138</v>
      </c>
    </row>
    <row r="312" spans="2:65" s="1" customFormat="1" ht="24.2" customHeight="1" x14ac:dyDescent="0.2">
      <c r="B312" s="31"/>
      <c r="C312" s="128" t="s">
        <v>313</v>
      </c>
      <c r="D312" s="128" t="s">
        <v>140</v>
      </c>
      <c r="E312" s="129" t="s">
        <v>466</v>
      </c>
      <c r="F312" s="130" t="s">
        <v>467</v>
      </c>
      <c r="G312" s="131" t="s">
        <v>186</v>
      </c>
      <c r="H312" s="132">
        <v>20.59</v>
      </c>
      <c r="I312" s="133"/>
      <c r="J312" s="134">
        <f>ROUND(I312*H312,2)</f>
        <v>0</v>
      </c>
      <c r="K312" s="135"/>
      <c r="L312" s="31"/>
      <c r="M312" s="136" t="s">
        <v>1</v>
      </c>
      <c r="N312" s="137" t="s">
        <v>38</v>
      </c>
      <c r="P312" s="138">
        <f>O312*H312</f>
        <v>0</v>
      </c>
      <c r="Q312" s="138">
        <v>0</v>
      </c>
      <c r="R312" s="138">
        <f>Q312*H312</f>
        <v>0</v>
      </c>
      <c r="S312" s="138">
        <v>0</v>
      </c>
      <c r="T312" s="139">
        <f>S312*H312</f>
        <v>0</v>
      </c>
      <c r="AR312" s="140" t="s">
        <v>144</v>
      </c>
      <c r="AT312" s="140" t="s">
        <v>140</v>
      </c>
      <c r="AU312" s="140" t="s">
        <v>82</v>
      </c>
      <c r="AY312" s="16" t="s">
        <v>138</v>
      </c>
      <c r="BE312" s="141">
        <f>IF(N312="základní",J312,0)</f>
        <v>0</v>
      </c>
      <c r="BF312" s="141">
        <f>IF(N312="snížená",J312,0)</f>
        <v>0</v>
      </c>
      <c r="BG312" s="141">
        <f>IF(N312="zákl. přenesená",J312,0)</f>
        <v>0</v>
      </c>
      <c r="BH312" s="141">
        <f>IF(N312="sníž. přenesená",J312,0)</f>
        <v>0</v>
      </c>
      <c r="BI312" s="141">
        <f>IF(N312="nulová",J312,0)</f>
        <v>0</v>
      </c>
      <c r="BJ312" s="16" t="s">
        <v>80</v>
      </c>
      <c r="BK312" s="141">
        <f>ROUND(I312*H312,2)</f>
        <v>0</v>
      </c>
      <c r="BL312" s="16" t="s">
        <v>144</v>
      </c>
      <c r="BM312" s="140" t="s">
        <v>468</v>
      </c>
    </row>
    <row r="313" spans="2:65" s="1" customFormat="1" ht="21.75" customHeight="1" x14ac:dyDescent="0.2">
      <c r="B313" s="31"/>
      <c r="C313" s="128" t="s">
        <v>469</v>
      </c>
      <c r="D313" s="128" t="s">
        <v>140</v>
      </c>
      <c r="E313" s="129" t="s">
        <v>470</v>
      </c>
      <c r="F313" s="130" t="s">
        <v>471</v>
      </c>
      <c r="G313" s="131" t="s">
        <v>186</v>
      </c>
      <c r="H313" s="132">
        <v>10</v>
      </c>
      <c r="I313" s="133"/>
      <c r="J313" s="134">
        <f>ROUND(I313*H313,2)</f>
        <v>0</v>
      </c>
      <c r="K313" s="135"/>
      <c r="L313" s="31"/>
      <c r="M313" s="136" t="s">
        <v>1</v>
      </c>
      <c r="N313" s="137" t="s">
        <v>38</v>
      </c>
      <c r="P313" s="138">
        <f>O313*H313</f>
        <v>0</v>
      </c>
      <c r="Q313" s="138">
        <v>0</v>
      </c>
      <c r="R313" s="138">
        <f>Q313*H313</f>
        <v>0</v>
      </c>
      <c r="S313" s="138">
        <v>0</v>
      </c>
      <c r="T313" s="139">
        <f>S313*H313</f>
        <v>0</v>
      </c>
      <c r="AR313" s="140" t="s">
        <v>144</v>
      </c>
      <c r="AT313" s="140" t="s">
        <v>140</v>
      </c>
      <c r="AU313" s="140" t="s">
        <v>82</v>
      </c>
      <c r="AY313" s="16" t="s">
        <v>138</v>
      </c>
      <c r="BE313" s="141">
        <f>IF(N313="základní",J313,0)</f>
        <v>0</v>
      </c>
      <c r="BF313" s="141">
        <f>IF(N313="snížená",J313,0)</f>
        <v>0</v>
      </c>
      <c r="BG313" s="141">
        <f>IF(N313="zákl. přenesená",J313,0)</f>
        <v>0</v>
      </c>
      <c r="BH313" s="141">
        <f>IF(N313="sníž. přenesená",J313,0)</f>
        <v>0</v>
      </c>
      <c r="BI313" s="141">
        <f>IF(N313="nulová",J313,0)</f>
        <v>0</v>
      </c>
      <c r="BJ313" s="16" t="s">
        <v>80</v>
      </c>
      <c r="BK313" s="141">
        <f>ROUND(I313*H313,2)</f>
        <v>0</v>
      </c>
      <c r="BL313" s="16" t="s">
        <v>144</v>
      </c>
      <c r="BM313" s="140" t="s">
        <v>472</v>
      </c>
    </row>
    <row r="314" spans="2:65" s="1" customFormat="1" ht="24.2" customHeight="1" x14ac:dyDescent="0.2">
      <c r="B314" s="31"/>
      <c r="C314" s="128" t="s">
        <v>316</v>
      </c>
      <c r="D314" s="128" t="s">
        <v>140</v>
      </c>
      <c r="E314" s="129" t="s">
        <v>473</v>
      </c>
      <c r="F314" s="130" t="s">
        <v>474</v>
      </c>
      <c r="G314" s="131" t="s">
        <v>201</v>
      </c>
      <c r="H314" s="132">
        <v>112</v>
      </c>
      <c r="I314" s="133"/>
      <c r="J314" s="134">
        <f>ROUND(I314*H314,2)</f>
        <v>0</v>
      </c>
      <c r="K314" s="135"/>
      <c r="L314" s="31"/>
      <c r="M314" s="136" t="s">
        <v>1</v>
      </c>
      <c r="N314" s="137" t="s">
        <v>38</v>
      </c>
      <c r="P314" s="138">
        <f>O314*H314</f>
        <v>0</v>
      </c>
      <c r="Q314" s="138">
        <v>0</v>
      </c>
      <c r="R314" s="138">
        <f>Q314*H314</f>
        <v>0</v>
      </c>
      <c r="S314" s="138">
        <v>0</v>
      </c>
      <c r="T314" s="139">
        <f>S314*H314</f>
        <v>0</v>
      </c>
      <c r="AR314" s="140" t="s">
        <v>144</v>
      </c>
      <c r="AT314" s="140" t="s">
        <v>140</v>
      </c>
      <c r="AU314" s="140" t="s">
        <v>82</v>
      </c>
      <c r="AY314" s="16" t="s">
        <v>138</v>
      </c>
      <c r="BE314" s="141">
        <f>IF(N314="základní",J314,0)</f>
        <v>0</v>
      </c>
      <c r="BF314" s="141">
        <f>IF(N314="snížená",J314,0)</f>
        <v>0</v>
      </c>
      <c r="BG314" s="141">
        <f>IF(N314="zákl. přenesená",J314,0)</f>
        <v>0</v>
      </c>
      <c r="BH314" s="141">
        <f>IF(N314="sníž. přenesená",J314,0)</f>
        <v>0</v>
      </c>
      <c r="BI314" s="141">
        <f>IF(N314="nulová",J314,0)</f>
        <v>0</v>
      </c>
      <c r="BJ314" s="16" t="s">
        <v>80</v>
      </c>
      <c r="BK314" s="141">
        <f>ROUND(I314*H314,2)</f>
        <v>0</v>
      </c>
      <c r="BL314" s="16" t="s">
        <v>144</v>
      </c>
      <c r="BM314" s="140" t="s">
        <v>475</v>
      </c>
    </row>
    <row r="315" spans="2:65" s="12" customFormat="1" x14ac:dyDescent="0.2">
      <c r="B315" s="142"/>
      <c r="D315" s="143" t="s">
        <v>146</v>
      </c>
      <c r="E315" s="144" t="s">
        <v>1</v>
      </c>
      <c r="F315" s="145" t="s">
        <v>476</v>
      </c>
      <c r="H315" s="146">
        <v>112</v>
      </c>
      <c r="I315" s="147"/>
      <c r="L315" s="142"/>
      <c r="M315" s="148"/>
      <c r="T315" s="149"/>
      <c r="AT315" s="144" t="s">
        <v>146</v>
      </c>
      <c r="AU315" s="144" t="s">
        <v>82</v>
      </c>
      <c r="AV315" s="12" t="s">
        <v>82</v>
      </c>
      <c r="AW315" s="12" t="s">
        <v>30</v>
      </c>
      <c r="AX315" s="12" t="s">
        <v>73</v>
      </c>
      <c r="AY315" s="144" t="s">
        <v>138</v>
      </c>
    </row>
    <row r="316" spans="2:65" s="13" customFormat="1" x14ac:dyDescent="0.2">
      <c r="B316" s="150"/>
      <c r="D316" s="143" t="s">
        <v>146</v>
      </c>
      <c r="E316" s="151" t="s">
        <v>1</v>
      </c>
      <c r="F316" s="152" t="s">
        <v>148</v>
      </c>
      <c r="H316" s="153">
        <v>112</v>
      </c>
      <c r="I316" s="154"/>
      <c r="L316" s="150"/>
      <c r="M316" s="155"/>
      <c r="T316" s="156"/>
      <c r="AT316" s="151" t="s">
        <v>146</v>
      </c>
      <c r="AU316" s="151" t="s">
        <v>82</v>
      </c>
      <c r="AV316" s="13" t="s">
        <v>144</v>
      </c>
      <c r="AW316" s="13" t="s">
        <v>30</v>
      </c>
      <c r="AX316" s="13" t="s">
        <v>80</v>
      </c>
      <c r="AY316" s="151" t="s">
        <v>138</v>
      </c>
    </row>
    <row r="317" spans="2:65" s="1" customFormat="1" ht="24.2" customHeight="1" x14ac:dyDescent="0.2">
      <c r="B317" s="31"/>
      <c r="C317" s="128" t="s">
        <v>477</v>
      </c>
      <c r="D317" s="128" t="s">
        <v>140</v>
      </c>
      <c r="E317" s="129" t="s">
        <v>478</v>
      </c>
      <c r="F317" s="130" t="s">
        <v>479</v>
      </c>
      <c r="G317" s="131" t="s">
        <v>143</v>
      </c>
      <c r="H317" s="132">
        <v>5.94</v>
      </c>
      <c r="I317" s="133"/>
      <c r="J317" s="134">
        <f>ROUND(I317*H317,2)</f>
        <v>0</v>
      </c>
      <c r="K317" s="135"/>
      <c r="L317" s="31"/>
      <c r="M317" s="136" t="s">
        <v>1</v>
      </c>
      <c r="N317" s="137" t="s">
        <v>38</v>
      </c>
      <c r="P317" s="138">
        <f>O317*H317</f>
        <v>0</v>
      </c>
      <c r="Q317" s="138">
        <v>0</v>
      </c>
      <c r="R317" s="138">
        <f>Q317*H317</f>
        <v>0</v>
      </c>
      <c r="S317" s="138">
        <v>0</v>
      </c>
      <c r="T317" s="139">
        <f>S317*H317</f>
        <v>0</v>
      </c>
      <c r="AR317" s="140" t="s">
        <v>144</v>
      </c>
      <c r="AT317" s="140" t="s">
        <v>140</v>
      </c>
      <c r="AU317" s="140" t="s">
        <v>82</v>
      </c>
      <c r="AY317" s="16" t="s">
        <v>138</v>
      </c>
      <c r="BE317" s="141">
        <f>IF(N317="základní",J317,0)</f>
        <v>0</v>
      </c>
      <c r="BF317" s="141">
        <f>IF(N317="snížená",J317,0)</f>
        <v>0</v>
      </c>
      <c r="BG317" s="141">
        <f>IF(N317="zákl. přenesená",J317,0)</f>
        <v>0</v>
      </c>
      <c r="BH317" s="141">
        <f>IF(N317="sníž. přenesená",J317,0)</f>
        <v>0</v>
      </c>
      <c r="BI317" s="141">
        <f>IF(N317="nulová",J317,0)</f>
        <v>0</v>
      </c>
      <c r="BJ317" s="16" t="s">
        <v>80</v>
      </c>
      <c r="BK317" s="141">
        <f>ROUND(I317*H317,2)</f>
        <v>0</v>
      </c>
      <c r="BL317" s="16" t="s">
        <v>144</v>
      </c>
      <c r="BM317" s="140" t="s">
        <v>480</v>
      </c>
    </row>
    <row r="318" spans="2:65" s="12" customFormat="1" x14ac:dyDescent="0.2">
      <c r="B318" s="142"/>
      <c r="D318" s="143" t="s">
        <v>146</v>
      </c>
      <c r="E318" s="144" t="s">
        <v>1</v>
      </c>
      <c r="F318" s="145" t="s">
        <v>481</v>
      </c>
      <c r="H318" s="146">
        <v>5.94</v>
      </c>
      <c r="I318" s="147"/>
      <c r="L318" s="142"/>
      <c r="M318" s="148"/>
      <c r="T318" s="149"/>
      <c r="AT318" s="144" t="s">
        <v>146</v>
      </c>
      <c r="AU318" s="144" t="s">
        <v>82</v>
      </c>
      <c r="AV318" s="12" t="s">
        <v>82</v>
      </c>
      <c r="AW318" s="12" t="s">
        <v>30</v>
      </c>
      <c r="AX318" s="12" t="s">
        <v>73</v>
      </c>
      <c r="AY318" s="144" t="s">
        <v>138</v>
      </c>
    </row>
    <row r="319" spans="2:65" s="13" customFormat="1" x14ac:dyDescent="0.2">
      <c r="B319" s="150"/>
      <c r="D319" s="143" t="s">
        <v>146</v>
      </c>
      <c r="E319" s="151" t="s">
        <v>1</v>
      </c>
      <c r="F319" s="152" t="s">
        <v>148</v>
      </c>
      <c r="H319" s="153">
        <v>5.94</v>
      </c>
      <c r="I319" s="154"/>
      <c r="L319" s="150"/>
      <c r="M319" s="155"/>
      <c r="T319" s="156"/>
      <c r="AT319" s="151" t="s">
        <v>146</v>
      </c>
      <c r="AU319" s="151" t="s">
        <v>82</v>
      </c>
      <c r="AV319" s="13" t="s">
        <v>144</v>
      </c>
      <c r="AW319" s="13" t="s">
        <v>30</v>
      </c>
      <c r="AX319" s="13" t="s">
        <v>80</v>
      </c>
      <c r="AY319" s="151" t="s">
        <v>138</v>
      </c>
    </row>
    <row r="320" spans="2:65" s="1" customFormat="1" ht="24.2" customHeight="1" x14ac:dyDescent="0.2">
      <c r="B320" s="31"/>
      <c r="C320" s="128" t="s">
        <v>324</v>
      </c>
      <c r="D320" s="128" t="s">
        <v>140</v>
      </c>
      <c r="E320" s="129" t="s">
        <v>482</v>
      </c>
      <c r="F320" s="130" t="s">
        <v>483</v>
      </c>
      <c r="G320" s="131" t="s">
        <v>250</v>
      </c>
      <c r="H320" s="132">
        <v>19.600000000000001</v>
      </c>
      <c r="I320" s="133"/>
      <c r="J320" s="134">
        <f>ROUND(I320*H320,2)</f>
        <v>0</v>
      </c>
      <c r="K320" s="135"/>
      <c r="L320" s="31"/>
      <c r="M320" s="136" t="s">
        <v>1</v>
      </c>
      <c r="N320" s="137" t="s">
        <v>38</v>
      </c>
      <c r="P320" s="138">
        <f>O320*H320</f>
        <v>0</v>
      </c>
      <c r="Q320" s="138">
        <v>0</v>
      </c>
      <c r="R320" s="138">
        <f>Q320*H320</f>
        <v>0</v>
      </c>
      <c r="S320" s="138">
        <v>0</v>
      </c>
      <c r="T320" s="139">
        <f>S320*H320</f>
        <v>0</v>
      </c>
      <c r="AR320" s="140" t="s">
        <v>144</v>
      </c>
      <c r="AT320" s="140" t="s">
        <v>140</v>
      </c>
      <c r="AU320" s="140" t="s">
        <v>82</v>
      </c>
      <c r="AY320" s="16" t="s">
        <v>138</v>
      </c>
      <c r="BE320" s="141">
        <f>IF(N320="základní",J320,0)</f>
        <v>0</v>
      </c>
      <c r="BF320" s="141">
        <f>IF(N320="snížená",J320,0)</f>
        <v>0</v>
      </c>
      <c r="BG320" s="141">
        <f>IF(N320="zákl. přenesená",J320,0)</f>
        <v>0</v>
      </c>
      <c r="BH320" s="141">
        <f>IF(N320="sníž. přenesená",J320,0)</f>
        <v>0</v>
      </c>
      <c r="BI320" s="141">
        <f>IF(N320="nulová",J320,0)</f>
        <v>0</v>
      </c>
      <c r="BJ320" s="16" t="s">
        <v>80</v>
      </c>
      <c r="BK320" s="141">
        <f>ROUND(I320*H320,2)</f>
        <v>0</v>
      </c>
      <c r="BL320" s="16" t="s">
        <v>144</v>
      </c>
      <c r="BM320" s="140" t="s">
        <v>484</v>
      </c>
    </row>
    <row r="321" spans="2:65" s="12" customFormat="1" x14ac:dyDescent="0.2">
      <c r="B321" s="142"/>
      <c r="D321" s="143" t="s">
        <v>146</v>
      </c>
      <c r="E321" s="144" t="s">
        <v>1</v>
      </c>
      <c r="F321" s="145" t="s">
        <v>485</v>
      </c>
      <c r="H321" s="146">
        <v>19.600000000000001</v>
      </c>
      <c r="I321" s="147"/>
      <c r="L321" s="142"/>
      <c r="M321" s="148"/>
      <c r="T321" s="149"/>
      <c r="AT321" s="144" t="s">
        <v>146</v>
      </c>
      <c r="AU321" s="144" t="s">
        <v>82</v>
      </c>
      <c r="AV321" s="12" t="s">
        <v>82</v>
      </c>
      <c r="AW321" s="12" t="s">
        <v>30</v>
      </c>
      <c r="AX321" s="12" t="s">
        <v>73</v>
      </c>
      <c r="AY321" s="144" t="s">
        <v>138</v>
      </c>
    </row>
    <row r="322" spans="2:65" s="13" customFormat="1" x14ac:dyDescent="0.2">
      <c r="B322" s="150"/>
      <c r="D322" s="143" t="s">
        <v>146</v>
      </c>
      <c r="E322" s="151" t="s">
        <v>1</v>
      </c>
      <c r="F322" s="152" t="s">
        <v>148</v>
      </c>
      <c r="H322" s="153">
        <v>19.600000000000001</v>
      </c>
      <c r="I322" s="154"/>
      <c r="L322" s="150"/>
      <c r="M322" s="155"/>
      <c r="T322" s="156"/>
      <c r="AT322" s="151" t="s">
        <v>146</v>
      </c>
      <c r="AU322" s="151" t="s">
        <v>82</v>
      </c>
      <c r="AV322" s="13" t="s">
        <v>144</v>
      </c>
      <c r="AW322" s="13" t="s">
        <v>30</v>
      </c>
      <c r="AX322" s="13" t="s">
        <v>80</v>
      </c>
      <c r="AY322" s="151" t="s">
        <v>138</v>
      </c>
    </row>
    <row r="323" spans="2:65" s="1" customFormat="1" ht="24.2" customHeight="1" x14ac:dyDescent="0.2">
      <c r="B323" s="31"/>
      <c r="C323" s="128" t="s">
        <v>486</v>
      </c>
      <c r="D323" s="128" t="s">
        <v>140</v>
      </c>
      <c r="E323" s="129" t="s">
        <v>487</v>
      </c>
      <c r="F323" s="130" t="s">
        <v>488</v>
      </c>
      <c r="G323" s="131" t="s">
        <v>250</v>
      </c>
      <c r="H323" s="132">
        <v>4.5</v>
      </c>
      <c r="I323" s="133"/>
      <c r="J323" s="134">
        <f>ROUND(I323*H323,2)</f>
        <v>0</v>
      </c>
      <c r="K323" s="135"/>
      <c r="L323" s="31"/>
      <c r="M323" s="136" t="s">
        <v>1</v>
      </c>
      <c r="N323" s="137" t="s">
        <v>38</v>
      </c>
      <c r="P323" s="138">
        <f>O323*H323</f>
        <v>0</v>
      </c>
      <c r="Q323" s="138">
        <v>7.6000000000000004E-4</v>
      </c>
      <c r="R323" s="138">
        <f>Q323*H323</f>
        <v>3.4200000000000003E-3</v>
      </c>
      <c r="S323" s="138">
        <v>2.0999999999999999E-3</v>
      </c>
      <c r="T323" s="139">
        <f>S323*H323</f>
        <v>9.4500000000000001E-3</v>
      </c>
      <c r="AR323" s="140" t="s">
        <v>144</v>
      </c>
      <c r="AT323" s="140" t="s">
        <v>140</v>
      </c>
      <c r="AU323" s="140" t="s">
        <v>82</v>
      </c>
      <c r="AY323" s="16" t="s">
        <v>138</v>
      </c>
      <c r="BE323" s="141">
        <f>IF(N323="základní",J323,0)</f>
        <v>0</v>
      </c>
      <c r="BF323" s="141">
        <f>IF(N323="snížená",J323,0)</f>
        <v>0</v>
      </c>
      <c r="BG323" s="141">
        <f>IF(N323="zákl. přenesená",J323,0)</f>
        <v>0</v>
      </c>
      <c r="BH323" s="141">
        <f>IF(N323="sníž. přenesená",J323,0)</f>
        <v>0</v>
      </c>
      <c r="BI323" s="141">
        <f>IF(N323="nulová",J323,0)</f>
        <v>0</v>
      </c>
      <c r="BJ323" s="16" t="s">
        <v>80</v>
      </c>
      <c r="BK323" s="141">
        <f>ROUND(I323*H323,2)</f>
        <v>0</v>
      </c>
      <c r="BL323" s="16" t="s">
        <v>144</v>
      </c>
      <c r="BM323" s="140" t="s">
        <v>489</v>
      </c>
    </row>
    <row r="324" spans="2:65" s="12" customFormat="1" x14ac:dyDescent="0.2">
      <c r="B324" s="142"/>
      <c r="D324" s="143" t="s">
        <v>146</v>
      </c>
      <c r="E324" s="144" t="s">
        <v>1</v>
      </c>
      <c r="F324" s="145" t="s">
        <v>490</v>
      </c>
      <c r="H324" s="146">
        <v>4.5</v>
      </c>
      <c r="I324" s="147"/>
      <c r="L324" s="142"/>
      <c r="M324" s="148"/>
      <c r="T324" s="149"/>
      <c r="AT324" s="144" t="s">
        <v>146</v>
      </c>
      <c r="AU324" s="144" t="s">
        <v>82</v>
      </c>
      <c r="AV324" s="12" t="s">
        <v>82</v>
      </c>
      <c r="AW324" s="12" t="s">
        <v>30</v>
      </c>
      <c r="AX324" s="12" t="s">
        <v>80</v>
      </c>
      <c r="AY324" s="144" t="s">
        <v>138</v>
      </c>
    </row>
    <row r="325" spans="2:65" s="1" customFormat="1" ht="24.2" customHeight="1" x14ac:dyDescent="0.2">
      <c r="B325" s="31"/>
      <c r="C325" s="128" t="s">
        <v>329</v>
      </c>
      <c r="D325" s="128" t="s">
        <v>140</v>
      </c>
      <c r="E325" s="129" t="s">
        <v>491</v>
      </c>
      <c r="F325" s="130" t="s">
        <v>492</v>
      </c>
      <c r="G325" s="131" t="s">
        <v>250</v>
      </c>
      <c r="H325" s="132">
        <v>2</v>
      </c>
      <c r="I325" s="133"/>
      <c r="J325" s="134">
        <f>ROUND(I325*H325,2)</f>
        <v>0</v>
      </c>
      <c r="K325" s="135"/>
      <c r="L325" s="31"/>
      <c r="M325" s="136" t="s">
        <v>1</v>
      </c>
      <c r="N325" s="137" t="s">
        <v>38</v>
      </c>
      <c r="P325" s="138">
        <f>O325*H325</f>
        <v>0</v>
      </c>
      <c r="Q325" s="138">
        <v>9.1E-4</v>
      </c>
      <c r="R325" s="138">
        <f>Q325*H325</f>
        <v>1.82E-3</v>
      </c>
      <c r="S325" s="138">
        <v>2.8E-3</v>
      </c>
      <c r="T325" s="139">
        <f>S325*H325</f>
        <v>5.5999999999999999E-3</v>
      </c>
      <c r="AR325" s="140" t="s">
        <v>144</v>
      </c>
      <c r="AT325" s="140" t="s">
        <v>140</v>
      </c>
      <c r="AU325" s="140" t="s">
        <v>82</v>
      </c>
      <c r="AY325" s="16" t="s">
        <v>138</v>
      </c>
      <c r="BE325" s="141">
        <f>IF(N325="základní",J325,0)</f>
        <v>0</v>
      </c>
      <c r="BF325" s="141">
        <f>IF(N325="snížená",J325,0)</f>
        <v>0</v>
      </c>
      <c r="BG325" s="141">
        <f>IF(N325="zákl. přenesená",J325,0)</f>
        <v>0</v>
      </c>
      <c r="BH325" s="141">
        <f>IF(N325="sníž. přenesená",J325,0)</f>
        <v>0</v>
      </c>
      <c r="BI325" s="141">
        <f>IF(N325="nulová",J325,0)</f>
        <v>0</v>
      </c>
      <c r="BJ325" s="16" t="s">
        <v>80</v>
      </c>
      <c r="BK325" s="141">
        <f>ROUND(I325*H325,2)</f>
        <v>0</v>
      </c>
      <c r="BL325" s="16" t="s">
        <v>144</v>
      </c>
      <c r="BM325" s="140" t="s">
        <v>493</v>
      </c>
    </row>
    <row r="326" spans="2:65" s="12" customFormat="1" x14ac:dyDescent="0.2">
      <c r="B326" s="142"/>
      <c r="D326" s="143" t="s">
        <v>146</v>
      </c>
      <c r="E326" s="144" t="s">
        <v>1</v>
      </c>
      <c r="F326" s="145" t="s">
        <v>494</v>
      </c>
      <c r="H326" s="146">
        <v>2</v>
      </c>
      <c r="I326" s="147"/>
      <c r="L326" s="142"/>
      <c r="M326" s="148"/>
      <c r="T326" s="149"/>
      <c r="AT326" s="144" t="s">
        <v>146</v>
      </c>
      <c r="AU326" s="144" t="s">
        <v>82</v>
      </c>
      <c r="AV326" s="12" t="s">
        <v>82</v>
      </c>
      <c r="AW326" s="12" t="s">
        <v>30</v>
      </c>
      <c r="AX326" s="12" t="s">
        <v>80</v>
      </c>
      <c r="AY326" s="144" t="s">
        <v>138</v>
      </c>
    </row>
    <row r="327" spans="2:65" s="1" customFormat="1" ht="16.5" customHeight="1" x14ac:dyDescent="0.2">
      <c r="B327" s="31"/>
      <c r="C327" s="157" t="s">
        <v>495</v>
      </c>
      <c r="D327" s="157" t="s">
        <v>216</v>
      </c>
      <c r="E327" s="158" t="s">
        <v>496</v>
      </c>
      <c r="F327" s="159" t="s">
        <v>497</v>
      </c>
      <c r="G327" s="160" t="s">
        <v>201</v>
      </c>
      <c r="H327" s="161">
        <v>24</v>
      </c>
      <c r="I327" s="162"/>
      <c r="J327" s="163">
        <f>ROUND(I327*H327,2)</f>
        <v>0</v>
      </c>
      <c r="K327" s="164"/>
      <c r="L327" s="165"/>
      <c r="M327" s="166" t="s">
        <v>1</v>
      </c>
      <c r="N327" s="167" t="s">
        <v>38</v>
      </c>
      <c r="P327" s="138">
        <f>O327*H327</f>
        <v>0</v>
      </c>
      <c r="Q327" s="138">
        <v>0</v>
      </c>
      <c r="R327" s="138">
        <f>Q327*H327</f>
        <v>0</v>
      </c>
      <c r="S327" s="138">
        <v>0</v>
      </c>
      <c r="T327" s="139">
        <f>S327*H327</f>
        <v>0</v>
      </c>
      <c r="AR327" s="140" t="s">
        <v>178</v>
      </c>
      <c r="AT327" s="140" t="s">
        <v>216</v>
      </c>
      <c r="AU327" s="140" t="s">
        <v>82</v>
      </c>
      <c r="AY327" s="16" t="s">
        <v>138</v>
      </c>
      <c r="BE327" s="141">
        <f>IF(N327="základní",J327,0)</f>
        <v>0</v>
      </c>
      <c r="BF327" s="141">
        <f>IF(N327="snížená",J327,0)</f>
        <v>0</v>
      </c>
      <c r="BG327" s="141">
        <f>IF(N327="zákl. přenesená",J327,0)</f>
        <v>0</v>
      </c>
      <c r="BH327" s="141">
        <f>IF(N327="sníž. přenesená",J327,0)</f>
        <v>0</v>
      </c>
      <c r="BI327" s="141">
        <f>IF(N327="nulová",J327,0)</f>
        <v>0</v>
      </c>
      <c r="BJ327" s="16" t="s">
        <v>80</v>
      </c>
      <c r="BK327" s="141">
        <f>ROUND(I327*H327,2)</f>
        <v>0</v>
      </c>
      <c r="BL327" s="16" t="s">
        <v>144</v>
      </c>
      <c r="BM327" s="140" t="s">
        <v>498</v>
      </c>
    </row>
    <row r="328" spans="2:65" s="1" customFormat="1" ht="24.2" customHeight="1" x14ac:dyDescent="0.2">
      <c r="B328" s="31"/>
      <c r="C328" s="128" t="s">
        <v>499</v>
      </c>
      <c r="D328" s="128" t="s">
        <v>140</v>
      </c>
      <c r="E328" s="129" t="s">
        <v>500</v>
      </c>
      <c r="F328" s="130" t="s">
        <v>501</v>
      </c>
      <c r="G328" s="131" t="s">
        <v>250</v>
      </c>
      <c r="H328" s="132">
        <v>390</v>
      </c>
      <c r="I328" s="133"/>
      <c r="J328" s="134">
        <f>ROUND(I328*H328,2)</f>
        <v>0</v>
      </c>
      <c r="K328" s="135"/>
      <c r="L328" s="31"/>
      <c r="M328" s="136" t="s">
        <v>1</v>
      </c>
      <c r="N328" s="137" t="s">
        <v>38</v>
      </c>
      <c r="P328" s="138">
        <f>O328*H328</f>
        <v>0</v>
      </c>
      <c r="Q328" s="138">
        <v>0</v>
      </c>
      <c r="R328" s="138">
        <f>Q328*H328</f>
        <v>0</v>
      </c>
      <c r="S328" s="138">
        <v>0</v>
      </c>
      <c r="T328" s="139">
        <f>S328*H328</f>
        <v>0</v>
      </c>
      <c r="AR328" s="140" t="s">
        <v>144</v>
      </c>
      <c r="AT328" s="140" t="s">
        <v>140</v>
      </c>
      <c r="AU328" s="140" t="s">
        <v>82</v>
      </c>
      <c r="AY328" s="16" t="s">
        <v>138</v>
      </c>
      <c r="BE328" s="141">
        <f>IF(N328="základní",J328,0)</f>
        <v>0</v>
      </c>
      <c r="BF328" s="141">
        <f>IF(N328="snížená",J328,0)</f>
        <v>0</v>
      </c>
      <c r="BG328" s="141">
        <f>IF(N328="zákl. přenesená",J328,0)</f>
        <v>0</v>
      </c>
      <c r="BH328" s="141">
        <f>IF(N328="sníž. přenesená",J328,0)</f>
        <v>0</v>
      </c>
      <c r="BI328" s="141">
        <f>IF(N328="nulová",J328,0)</f>
        <v>0</v>
      </c>
      <c r="BJ328" s="16" t="s">
        <v>80</v>
      </c>
      <c r="BK328" s="141">
        <f>ROUND(I328*H328,2)</f>
        <v>0</v>
      </c>
      <c r="BL328" s="16" t="s">
        <v>144</v>
      </c>
      <c r="BM328" s="140" t="s">
        <v>502</v>
      </c>
    </row>
    <row r="329" spans="2:65" s="12" customFormat="1" x14ac:dyDescent="0.2">
      <c r="B329" s="142"/>
      <c r="D329" s="143" t="s">
        <v>146</v>
      </c>
      <c r="E329" s="144" t="s">
        <v>1</v>
      </c>
      <c r="F329" s="145" t="s">
        <v>503</v>
      </c>
      <c r="H329" s="146">
        <v>390</v>
      </c>
      <c r="I329" s="147"/>
      <c r="L329" s="142"/>
      <c r="M329" s="148"/>
      <c r="T329" s="149"/>
      <c r="AT329" s="144" t="s">
        <v>146</v>
      </c>
      <c r="AU329" s="144" t="s">
        <v>82</v>
      </c>
      <c r="AV329" s="12" t="s">
        <v>82</v>
      </c>
      <c r="AW329" s="12" t="s">
        <v>30</v>
      </c>
      <c r="AX329" s="12" t="s">
        <v>73</v>
      </c>
      <c r="AY329" s="144" t="s">
        <v>138</v>
      </c>
    </row>
    <row r="330" spans="2:65" s="13" customFormat="1" x14ac:dyDescent="0.2">
      <c r="B330" s="150"/>
      <c r="D330" s="143" t="s">
        <v>146</v>
      </c>
      <c r="E330" s="151" t="s">
        <v>1</v>
      </c>
      <c r="F330" s="152" t="s">
        <v>148</v>
      </c>
      <c r="H330" s="153">
        <v>390</v>
      </c>
      <c r="I330" s="154"/>
      <c r="L330" s="150"/>
      <c r="M330" s="155"/>
      <c r="T330" s="156"/>
      <c r="AT330" s="151" t="s">
        <v>146</v>
      </c>
      <c r="AU330" s="151" t="s">
        <v>82</v>
      </c>
      <c r="AV330" s="13" t="s">
        <v>144</v>
      </c>
      <c r="AW330" s="13" t="s">
        <v>30</v>
      </c>
      <c r="AX330" s="13" t="s">
        <v>80</v>
      </c>
      <c r="AY330" s="151" t="s">
        <v>138</v>
      </c>
    </row>
    <row r="331" spans="2:65" s="1" customFormat="1" ht="16.5" customHeight="1" x14ac:dyDescent="0.2">
      <c r="B331" s="31"/>
      <c r="C331" s="128" t="s">
        <v>504</v>
      </c>
      <c r="D331" s="128" t="s">
        <v>140</v>
      </c>
      <c r="E331" s="129" t="s">
        <v>505</v>
      </c>
      <c r="F331" s="130" t="s">
        <v>506</v>
      </c>
      <c r="G331" s="131" t="s">
        <v>507</v>
      </c>
      <c r="H331" s="132">
        <v>1</v>
      </c>
      <c r="I331" s="133"/>
      <c r="J331" s="134">
        <f>ROUND(I331*H331,2)</f>
        <v>0</v>
      </c>
      <c r="K331" s="135"/>
      <c r="L331" s="31"/>
      <c r="M331" s="136" t="s">
        <v>1</v>
      </c>
      <c r="N331" s="137" t="s">
        <v>38</v>
      </c>
      <c r="P331" s="138">
        <f>O331*H331</f>
        <v>0</v>
      </c>
      <c r="Q331" s="138">
        <v>0</v>
      </c>
      <c r="R331" s="138">
        <f>Q331*H331</f>
        <v>0</v>
      </c>
      <c r="S331" s="138">
        <v>0</v>
      </c>
      <c r="T331" s="139">
        <f>S331*H331</f>
        <v>0</v>
      </c>
      <c r="AR331" s="140" t="s">
        <v>144</v>
      </c>
      <c r="AT331" s="140" t="s">
        <v>140</v>
      </c>
      <c r="AU331" s="140" t="s">
        <v>82</v>
      </c>
      <c r="AY331" s="16" t="s">
        <v>138</v>
      </c>
      <c r="BE331" s="141">
        <f>IF(N331="základní",J331,0)</f>
        <v>0</v>
      </c>
      <c r="BF331" s="141">
        <f>IF(N331="snížená",J331,0)</f>
        <v>0</v>
      </c>
      <c r="BG331" s="141">
        <f>IF(N331="zákl. přenesená",J331,0)</f>
        <v>0</v>
      </c>
      <c r="BH331" s="141">
        <f>IF(N331="sníž. přenesená",J331,0)</f>
        <v>0</v>
      </c>
      <c r="BI331" s="141">
        <f>IF(N331="nulová",J331,0)</f>
        <v>0</v>
      </c>
      <c r="BJ331" s="16" t="s">
        <v>80</v>
      </c>
      <c r="BK331" s="141">
        <f>ROUND(I331*H331,2)</f>
        <v>0</v>
      </c>
      <c r="BL331" s="16" t="s">
        <v>144</v>
      </c>
      <c r="BM331" s="140" t="s">
        <v>508</v>
      </c>
    </row>
    <row r="332" spans="2:65" s="1" customFormat="1" ht="24.2" customHeight="1" x14ac:dyDescent="0.2">
      <c r="B332" s="31"/>
      <c r="C332" s="128" t="s">
        <v>334</v>
      </c>
      <c r="D332" s="128" t="s">
        <v>140</v>
      </c>
      <c r="E332" s="129" t="s">
        <v>509</v>
      </c>
      <c r="F332" s="130" t="s">
        <v>510</v>
      </c>
      <c r="G332" s="131" t="s">
        <v>186</v>
      </c>
      <c r="H332" s="132">
        <v>313.76</v>
      </c>
      <c r="I332" s="133"/>
      <c r="J332" s="134">
        <f>ROUND(I332*H332,2)</f>
        <v>0</v>
      </c>
      <c r="K332" s="135"/>
      <c r="L332" s="31"/>
      <c r="M332" s="136" t="s">
        <v>1</v>
      </c>
      <c r="N332" s="137" t="s">
        <v>38</v>
      </c>
      <c r="P332" s="138">
        <f>O332*H332</f>
        <v>0</v>
      </c>
      <c r="Q332" s="138">
        <v>0</v>
      </c>
      <c r="R332" s="138">
        <f>Q332*H332</f>
        <v>0</v>
      </c>
      <c r="S332" s="138">
        <v>0</v>
      </c>
      <c r="T332" s="139">
        <f>S332*H332</f>
        <v>0</v>
      </c>
      <c r="AR332" s="140" t="s">
        <v>144</v>
      </c>
      <c r="AT332" s="140" t="s">
        <v>140</v>
      </c>
      <c r="AU332" s="140" t="s">
        <v>82</v>
      </c>
      <c r="AY332" s="16" t="s">
        <v>138</v>
      </c>
      <c r="BE332" s="141">
        <f>IF(N332="základní",J332,0)</f>
        <v>0</v>
      </c>
      <c r="BF332" s="141">
        <f>IF(N332="snížená",J332,0)</f>
        <v>0</v>
      </c>
      <c r="BG332" s="141">
        <f>IF(N332="zákl. přenesená",J332,0)</f>
        <v>0</v>
      </c>
      <c r="BH332" s="141">
        <f>IF(N332="sníž. přenesená",J332,0)</f>
        <v>0</v>
      </c>
      <c r="BI332" s="141">
        <f>IF(N332="nulová",J332,0)</f>
        <v>0</v>
      </c>
      <c r="BJ332" s="16" t="s">
        <v>80</v>
      </c>
      <c r="BK332" s="141">
        <f>ROUND(I332*H332,2)</f>
        <v>0</v>
      </c>
      <c r="BL332" s="16" t="s">
        <v>144</v>
      </c>
      <c r="BM332" s="140" t="s">
        <v>511</v>
      </c>
    </row>
    <row r="333" spans="2:65" s="12" customFormat="1" x14ac:dyDescent="0.2">
      <c r="B333" s="142"/>
      <c r="D333" s="143" t="s">
        <v>146</v>
      </c>
      <c r="E333" s="144" t="s">
        <v>1</v>
      </c>
      <c r="F333" s="145" t="s">
        <v>374</v>
      </c>
      <c r="H333" s="146">
        <v>118.08</v>
      </c>
      <c r="I333" s="147"/>
      <c r="L333" s="142"/>
      <c r="M333" s="148"/>
      <c r="T333" s="149"/>
      <c r="AT333" s="144" t="s">
        <v>146</v>
      </c>
      <c r="AU333" s="144" t="s">
        <v>82</v>
      </c>
      <c r="AV333" s="12" t="s">
        <v>82</v>
      </c>
      <c r="AW333" s="12" t="s">
        <v>30</v>
      </c>
      <c r="AX333" s="12" t="s">
        <v>73</v>
      </c>
      <c r="AY333" s="144" t="s">
        <v>138</v>
      </c>
    </row>
    <row r="334" spans="2:65" s="12" customFormat="1" x14ac:dyDescent="0.2">
      <c r="B334" s="142"/>
      <c r="D334" s="143" t="s">
        <v>146</v>
      </c>
      <c r="E334" s="144" t="s">
        <v>1</v>
      </c>
      <c r="F334" s="145" t="s">
        <v>512</v>
      </c>
      <c r="H334" s="146">
        <v>60.9</v>
      </c>
      <c r="I334" s="147"/>
      <c r="L334" s="142"/>
      <c r="M334" s="148"/>
      <c r="T334" s="149"/>
      <c r="AT334" s="144" t="s">
        <v>146</v>
      </c>
      <c r="AU334" s="144" t="s">
        <v>82</v>
      </c>
      <c r="AV334" s="12" t="s">
        <v>82</v>
      </c>
      <c r="AW334" s="12" t="s">
        <v>30</v>
      </c>
      <c r="AX334" s="12" t="s">
        <v>73</v>
      </c>
      <c r="AY334" s="144" t="s">
        <v>138</v>
      </c>
    </row>
    <row r="335" spans="2:65" s="12" customFormat="1" x14ac:dyDescent="0.2">
      <c r="B335" s="142"/>
      <c r="D335" s="143" t="s">
        <v>146</v>
      </c>
      <c r="E335" s="144" t="s">
        <v>1</v>
      </c>
      <c r="F335" s="145" t="s">
        <v>513</v>
      </c>
      <c r="H335" s="146">
        <v>134.78</v>
      </c>
      <c r="I335" s="147"/>
      <c r="L335" s="142"/>
      <c r="M335" s="148"/>
      <c r="T335" s="149"/>
      <c r="AT335" s="144" t="s">
        <v>146</v>
      </c>
      <c r="AU335" s="144" t="s">
        <v>82</v>
      </c>
      <c r="AV335" s="12" t="s">
        <v>82</v>
      </c>
      <c r="AW335" s="12" t="s">
        <v>30</v>
      </c>
      <c r="AX335" s="12" t="s">
        <v>73</v>
      </c>
      <c r="AY335" s="144" t="s">
        <v>138</v>
      </c>
    </row>
    <row r="336" spans="2:65" s="13" customFormat="1" x14ac:dyDescent="0.2">
      <c r="B336" s="150"/>
      <c r="D336" s="143" t="s">
        <v>146</v>
      </c>
      <c r="E336" s="151" t="s">
        <v>1</v>
      </c>
      <c r="F336" s="152" t="s">
        <v>148</v>
      </c>
      <c r="H336" s="153">
        <v>313.76</v>
      </c>
      <c r="I336" s="154"/>
      <c r="L336" s="150"/>
      <c r="M336" s="155"/>
      <c r="T336" s="156"/>
      <c r="AT336" s="151" t="s">
        <v>146</v>
      </c>
      <c r="AU336" s="151" t="s">
        <v>82</v>
      </c>
      <c r="AV336" s="13" t="s">
        <v>144</v>
      </c>
      <c r="AW336" s="13" t="s">
        <v>30</v>
      </c>
      <c r="AX336" s="13" t="s">
        <v>80</v>
      </c>
      <c r="AY336" s="151" t="s">
        <v>138</v>
      </c>
    </row>
    <row r="337" spans="2:65" s="1" customFormat="1" ht="33" customHeight="1" x14ac:dyDescent="0.2">
      <c r="B337" s="31"/>
      <c r="C337" s="128" t="s">
        <v>514</v>
      </c>
      <c r="D337" s="128" t="s">
        <v>140</v>
      </c>
      <c r="E337" s="129" t="s">
        <v>515</v>
      </c>
      <c r="F337" s="130" t="s">
        <v>516</v>
      </c>
      <c r="G337" s="131" t="s">
        <v>174</v>
      </c>
      <c r="H337" s="132">
        <v>352.86200000000002</v>
      </c>
      <c r="I337" s="133"/>
      <c r="J337" s="134">
        <f>ROUND(I337*H337,2)</f>
        <v>0</v>
      </c>
      <c r="K337" s="135"/>
      <c r="L337" s="31"/>
      <c r="M337" s="136" t="s">
        <v>1</v>
      </c>
      <c r="N337" s="137" t="s">
        <v>38</v>
      </c>
      <c r="P337" s="138">
        <f>O337*H337</f>
        <v>0</v>
      </c>
      <c r="Q337" s="138">
        <v>0</v>
      </c>
      <c r="R337" s="138">
        <f>Q337*H337</f>
        <v>0</v>
      </c>
      <c r="S337" s="138">
        <v>0</v>
      </c>
      <c r="T337" s="139">
        <f>S337*H337</f>
        <v>0</v>
      </c>
      <c r="AR337" s="140" t="s">
        <v>144</v>
      </c>
      <c r="AT337" s="140" t="s">
        <v>140</v>
      </c>
      <c r="AU337" s="140" t="s">
        <v>82</v>
      </c>
      <c r="AY337" s="16" t="s">
        <v>138</v>
      </c>
      <c r="BE337" s="141">
        <f>IF(N337="základní",J337,0)</f>
        <v>0</v>
      </c>
      <c r="BF337" s="141">
        <f>IF(N337="snížená",J337,0)</f>
        <v>0</v>
      </c>
      <c r="BG337" s="141">
        <f>IF(N337="zákl. přenesená",J337,0)</f>
        <v>0</v>
      </c>
      <c r="BH337" s="141">
        <f>IF(N337="sníž. přenesená",J337,0)</f>
        <v>0</v>
      </c>
      <c r="BI337" s="141">
        <f>IF(N337="nulová",J337,0)</f>
        <v>0</v>
      </c>
      <c r="BJ337" s="16" t="s">
        <v>80</v>
      </c>
      <c r="BK337" s="141">
        <f>ROUND(I337*H337,2)</f>
        <v>0</v>
      </c>
      <c r="BL337" s="16" t="s">
        <v>144</v>
      </c>
      <c r="BM337" s="140" t="s">
        <v>517</v>
      </c>
    </row>
    <row r="338" spans="2:65" s="1" customFormat="1" ht="16.5" customHeight="1" x14ac:dyDescent="0.2">
      <c r="B338" s="31"/>
      <c r="C338" s="128" t="s">
        <v>518</v>
      </c>
      <c r="D338" s="128" t="s">
        <v>140</v>
      </c>
      <c r="E338" s="129" t="s">
        <v>519</v>
      </c>
      <c r="F338" s="130" t="s">
        <v>520</v>
      </c>
      <c r="G338" s="131" t="s">
        <v>250</v>
      </c>
      <c r="H338" s="132">
        <v>14</v>
      </c>
      <c r="I338" s="133"/>
      <c r="J338" s="134">
        <f>ROUND(I338*H338,2)</f>
        <v>0</v>
      </c>
      <c r="K338" s="135"/>
      <c r="L338" s="31"/>
      <c r="M338" s="136" t="s">
        <v>1</v>
      </c>
      <c r="N338" s="137" t="s">
        <v>38</v>
      </c>
      <c r="P338" s="138">
        <f>O338*H338</f>
        <v>0</v>
      </c>
      <c r="Q338" s="138">
        <v>0</v>
      </c>
      <c r="R338" s="138">
        <f>Q338*H338</f>
        <v>0</v>
      </c>
      <c r="S338" s="138">
        <v>0</v>
      </c>
      <c r="T338" s="139">
        <f>S338*H338</f>
        <v>0</v>
      </c>
      <c r="AR338" s="140" t="s">
        <v>144</v>
      </c>
      <c r="AT338" s="140" t="s">
        <v>140</v>
      </c>
      <c r="AU338" s="140" t="s">
        <v>82</v>
      </c>
      <c r="AY338" s="16" t="s">
        <v>138</v>
      </c>
      <c r="BE338" s="141">
        <f>IF(N338="základní",J338,0)</f>
        <v>0</v>
      </c>
      <c r="BF338" s="141">
        <f>IF(N338="snížená",J338,0)</f>
        <v>0</v>
      </c>
      <c r="BG338" s="141">
        <f>IF(N338="zákl. přenesená",J338,0)</f>
        <v>0</v>
      </c>
      <c r="BH338" s="141">
        <f>IF(N338="sníž. přenesená",J338,0)</f>
        <v>0</v>
      </c>
      <c r="BI338" s="141">
        <f>IF(N338="nulová",J338,0)</f>
        <v>0</v>
      </c>
      <c r="BJ338" s="16" t="s">
        <v>80</v>
      </c>
      <c r="BK338" s="141">
        <f>ROUND(I338*H338,2)</f>
        <v>0</v>
      </c>
      <c r="BL338" s="16" t="s">
        <v>144</v>
      </c>
      <c r="BM338" s="140" t="s">
        <v>521</v>
      </c>
    </row>
    <row r="339" spans="2:65" s="1" customFormat="1" ht="24.2" customHeight="1" x14ac:dyDescent="0.2">
      <c r="B339" s="31"/>
      <c r="C339" s="128" t="s">
        <v>522</v>
      </c>
      <c r="D339" s="128" t="s">
        <v>140</v>
      </c>
      <c r="E339" s="129" t="s">
        <v>523</v>
      </c>
      <c r="F339" s="130" t="s">
        <v>524</v>
      </c>
      <c r="G339" s="131" t="s">
        <v>174</v>
      </c>
      <c r="H339" s="132">
        <v>352.86200000000002</v>
      </c>
      <c r="I339" s="133"/>
      <c r="J339" s="134">
        <f>ROUND(I339*H339,2)</f>
        <v>0</v>
      </c>
      <c r="K339" s="135"/>
      <c r="L339" s="31"/>
      <c r="M339" s="136" t="s">
        <v>1</v>
      </c>
      <c r="N339" s="137" t="s">
        <v>38</v>
      </c>
      <c r="P339" s="138">
        <f>O339*H339</f>
        <v>0</v>
      </c>
      <c r="Q339" s="138">
        <v>0</v>
      </c>
      <c r="R339" s="138">
        <f>Q339*H339</f>
        <v>0</v>
      </c>
      <c r="S339" s="138">
        <v>0</v>
      </c>
      <c r="T339" s="139">
        <f>S339*H339</f>
        <v>0</v>
      </c>
      <c r="AR339" s="140" t="s">
        <v>144</v>
      </c>
      <c r="AT339" s="140" t="s">
        <v>140</v>
      </c>
      <c r="AU339" s="140" t="s">
        <v>82</v>
      </c>
      <c r="AY339" s="16" t="s">
        <v>138</v>
      </c>
      <c r="BE339" s="141">
        <f>IF(N339="základní",J339,0)</f>
        <v>0</v>
      </c>
      <c r="BF339" s="141">
        <f>IF(N339="snížená",J339,0)</f>
        <v>0</v>
      </c>
      <c r="BG339" s="141">
        <f>IF(N339="zákl. přenesená",J339,0)</f>
        <v>0</v>
      </c>
      <c r="BH339" s="141">
        <f>IF(N339="sníž. přenesená",J339,0)</f>
        <v>0</v>
      </c>
      <c r="BI339" s="141">
        <f>IF(N339="nulová",J339,0)</f>
        <v>0</v>
      </c>
      <c r="BJ339" s="16" t="s">
        <v>80</v>
      </c>
      <c r="BK339" s="141">
        <f>ROUND(I339*H339,2)</f>
        <v>0</v>
      </c>
      <c r="BL339" s="16" t="s">
        <v>144</v>
      </c>
      <c r="BM339" s="140" t="s">
        <v>525</v>
      </c>
    </row>
    <row r="340" spans="2:65" s="1" customFormat="1" ht="24.2" customHeight="1" x14ac:dyDescent="0.2">
      <c r="B340" s="31"/>
      <c r="C340" s="128" t="s">
        <v>339</v>
      </c>
      <c r="D340" s="128" t="s">
        <v>140</v>
      </c>
      <c r="E340" s="129" t="s">
        <v>526</v>
      </c>
      <c r="F340" s="130" t="s">
        <v>527</v>
      </c>
      <c r="G340" s="131" t="s">
        <v>174</v>
      </c>
      <c r="H340" s="132">
        <v>2874.7620000000002</v>
      </c>
      <c r="I340" s="133"/>
      <c r="J340" s="134">
        <f>ROUND(I340*H340,2)</f>
        <v>0</v>
      </c>
      <c r="K340" s="135"/>
      <c r="L340" s="31"/>
      <c r="M340" s="136" t="s">
        <v>1</v>
      </c>
      <c r="N340" s="137" t="s">
        <v>38</v>
      </c>
      <c r="P340" s="138">
        <f>O340*H340</f>
        <v>0</v>
      </c>
      <c r="Q340" s="138">
        <v>0</v>
      </c>
      <c r="R340" s="138">
        <f>Q340*H340</f>
        <v>0</v>
      </c>
      <c r="S340" s="138">
        <v>0</v>
      </c>
      <c r="T340" s="139">
        <f>S340*H340</f>
        <v>0</v>
      </c>
      <c r="AR340" s="140" t="s">
        <v>144</v>
      </c>
      <c r="AT340" s="140" t="s">
        <v>140</v>
      </c>
      <c r="AU340" s="140" t="s">
        <v>82</v>
      </c>
      <c r="AY340" s="16" t="s">
        <v>138</v>
      </c>
      <c r="BE340" s="141">
        <f>IF(N340="základní",J340,0)</f>
        <v>0</v>
      </c>
      <c r="BF340" s="141">
        <f>IF(N340="snížená",J340,0)</f>
        <v>0</v>
      </c>
      <c r="BG340" s="141">
        <f>IF(N340="zákl. přenesená",J340,0)</f>
        <v>0</v>
      </c>
      <c r="BH340" s="141">
        <f>IF(N340="sníž. přenesená",J340,0)</f>
        <v>0</v>
      </c>
      <c r="BI340" s="141">
        <f>IF(N340="nulová",J340,0)</f>
        <v>0</v>
      </c>
      <c r="BJ340" s="16" t="s">
        <v>80</v>
      </c>
      <c r="BK340" s="141">
        <f>ROUND(I340*H340,2)</f>
        <v>0</v>
      </c>
      <c r="BL340" s="16" t="s">
        <v>144</v>
      </c>
      <c r="BM340" s="140" t="s">
        <v>528</v>
      </c>
    </row>
    <row r="341" spans="2:65" s="12" customFormat="1" x14ac:dyDescent="0.2">
      <c r="B341" s="142"/>
      <c r="D341" s="143" t="s">
        <v>146</v>
      </c>
      <c r="E341" s="144" t="s">
        <v>1</v>
      </c>
      <c r="F341" s="145" t="s">
        <v>529</v>
      </c>
      <c r="H341" s="146">
        <v>2874.7620000000002</v>
      </c>
      <c r="I341" s="147"/>
      <c r="L341" s="142"/>
      <c r="M341" s="148"/>
      <c r="T341" s="149"/>
      <c r="AT341" s="144" t="s">
        <v>146</v>
      </c>
      <c r="AU341" s="144" t="s">
        <v>82</v>
      </c>
      <c r="AV341" s="12" t="s">
        <v>82</v>
      </c>
      <c r="AW341" s="12" t="s">
        <v>30</v>
      </c>
      <c r="AX341" s="12" t="s">
        <v>73</v>
      </c>
      <c r="AY341" s="144" t="s">
        <v>138</v>
      </c>
    </row>
    <row r="342" spans="2:65" s="13" customFormat="1" x14ac:dyDescent="0.2">
      <c r="B342" s="150"/>
      <c r="D342" s="143" t="s">
        <v>146</v>
      </c>
      <c r="E342" s="151" t="s">
        <v>1</v>
      </c>
      <c r="F342" s="152" t="s">
        <v>148</v>
      </c>
      <c r="H342" s="153">
        <v>2874.7620000000002</v>
      </c>
      <c r="I342" s="154"/>
      <c r="L342" s="150"/>
      <c r="M342" s="155"/>
      <c r="T342" s="156"/>
      <c r="AT342" s="151" t="s">
        <v>146</v>
      </c>
      <c r="AU342" s="151" t="s">
        <v>82</v>
      </c>
      <c r="AV342" s="13" t="s">
        <v>144</v>
      </c>
      <c r="AW342" s="13" t="s">
        <v>30</v>
      </c>
      <c r="AX342" s="13" t="s">
        <v>80</v>
      </c>
      <c r="AY342" s="151" t="s">
        <v>138</v>
      </c>
    </row>
    <row r="343" spans="2:65" s="1" customFormat="1" ht="49.15" customHeight="1" x14ac:dyDescent="0.2">
      <c r="B343" s="31"/>
      <c r="C343" s="128" t="s">
        <v>530</v>
      </c>
      <c r="D343" s="128" t="s">
        <v>140</v>
      </c>
      <c r="E343" s="129" t="s">
        <v>531</v>
      </c>
      <c r="F343" s="130" t="s">
        <v>532</v>
      </c>
      <c r="G343" s="131" t="s">
        <v>174</v>
      </c>
      <c r="H343" s="132">
        <v>352.86200000000002</v>
      </c>
      <c r="I343" s="133"/>
      <c r="J343" s="134">
        <f>ROUND(I343*H343,2)</f>
        <v>0</v>
      </c>
      <c r="K343" s="135"/>
      <c r="L343" s="31"/>
      <c r="M343" s="136" t="s">
        <v>1</v>
      </c>
      <c r="N343" s="137" t="s">
        <v>38</v>
      </c>
      <c r="P343" s="138">
        <f>O343*H343</f>
        <v>0</v>
      </c>
      <c r="Q343" s="138">
        <v>0</v>
      </c>
      <c r="R343" s="138">
        <f>Q343*H343</f>
        <v>0</v>
      </c>
      <c r="S343" s="138">
        <v>0</v>
      </c>
      <c r="T343" s="139">
        <f>S343*H343</f>
        <v>0</v>
      </c>
      <c r="AR343" s="140" t="s">
        <v>144</v>
      </c>
      <c r="AT343" s="140" t="s">
        <v>140</v>
      </c>
      <c r="AU343" s="140" t="s">
        <v>82</v>
      </c>
      <c r="AY343" s="16" t="s">
        <v>138</v>
      </c>
      <c r="BE343" s="141">
        <f>IF(N343="základní",J343,0)</f>
        <v>0</v>
      </c>
      <c r="BF343" s="141">
        <f>IF(N343="snížená",J343,0)</f>
        <v>0</v>
      </c>
      <c r="BG343" s="141">
        <f>IF(N343="zákl. přenesená",J343,0)</f>
        <v>0</v>
      </c>
      <c r="BH343" s="141">
        <f>IF(N343="sníž. přenesená",J343,0)</f>
        <v>0</v>
      </c>
      <c r="BI343" s="141">
        <f>IF(N343="nulová",J343,0)</f>
        <v>0</v>
      </c>
      <c r="BJ343" s="16" t="s">
        <v>80</v>
      </c>
      <c r="BK343" s="141">
        <f>ROUND(I343*H343,2)</f>
        <v>0</v>
      </c>
      <c r="BL343" s="16" t="s">
        <v>144</v>
      </c>
      <c r="BM343" s="140" t="s">
        <v>533</v>
      </c>
    </row>
    <row r="344" spans="2:65" s="1" customFormat="1" ht="16.5" customHeight="1" x14ac:dyDescent="0.2">
      <c r="B344" s="31"/>
      <c r="C344" s="128" t="s">
        <v>343</v>
      </c>
      <c r="D344" s="128" t="s">
        <v>140</v>
      </c>
      <c r="E344" s="129" t="s">
        <v>534</v>
      </c>
      <c r="F344" s="130" t="s">
        <v>535</v>
      </c>
      <c r="G344" s="131" t="s">
        <v>174</v>
      </c>
      <c r="H344" s="132">
        <v>236.79</v>
      </c>
      <c r="I344" s="133"/>
      <c r="J344" s="134">
        <f>ROUND(I344*H344,2)</f>
        <v>0</v>
      </c>
      <c r="K344" s="135"/>
      <c r="L344" s="31"/>
      <c r="M344" s="136" t="s">
        <v>1</v>
      </c>
      <c r="N344" s="137" t="s">
        <v>38</v>
      </c>
      <c r="P344" s="138">
        <f>O344*H344</f>
        <v>0</v>
      </c>
      <c r="Q344" s="138">
        <v>0</v>
      </c>
      <c r="R344" s="138">
        <f>Q344*H344</f>
        <v>0</v>
      </c>
      <c r="S344" s="138">
        <v>0</v>
      </c>
      <c r="T344" s="139">
        <f>S344*H344</f>
        <v>0</v>
      </c>
      <c r="AR344" s="140" t="s">
        <v>144</v>
      </c>
      <c r="AT344" s="140" t="s">
        <v>140</v>
      </c>
      <c r="AU344" s="140" t="s">
        <v>82</v>
      </c>
      <c r="AY344" s="16" t="s">
        <v>138</v>
      </c>
      <c r="BE344" s="141">
        <f>IF(N344="základní",J344,0)</f>
        <v>0</v>
      </c>
      <c r="BF344" s="141">
        <f>IF(N344="snížená",J344,0)</f>
        <v>0</v>
      </c>
      <c r="BG344" s="141">
        <f>IF(N344="zákl. přenesená",J344,0)</f>
        <v>0</v>
      </c>
      <c r="BH344" s="141">
        <f>IF(N344="sníž. přenesená",J344,0)</f>
        <v>0</v>
      </c>
      <c r="BI344" s="141">
        <f>IF(N344="nulová",J344,0)</f>
        <v>0</v>
      </c>
      <c r="BJ344" s="16" t="s">
        <v>80</v>
      </c>
      <c r="BK344" s="141">
        <f>ROUND(I344*H344,2)</f>
        <v>0</v>
      </c>
      <c r="BL344" s="16" t="s">
        <v>144</v>
      </c>
      <c r="BM344" s="140" t="s">
        <v>536</v>
      </c>
    </row>
    <row r="345" spans="2:65" s="11" customFormat="1" ht="25.9" customHeight="1" x14ac:dyDescent="0.2">
      <c r="B345" s="116"/>
      <c r="D345" s="117" t="s">
        <v>72</v>
      </c>
      <c r="E345" s="118" t="s">
        <v>537</v>
      </c>
      <c r="F345" s="118" t="s">
        <v>538</v>
      </c>
      <c r="I345" s="119"/>
      <c r="J345" s="120">
        <f>BK345</f>
        <v>0</v>
      </c>
      <c r="L345" s="116"/>
      <c r="M345" s="121"/>
      <c r="P345" s="122">
        <f>P346+P367+P375+P385+P400+P402+P404+P406+P408+P412+P433+P484+P496+P503+P539+P548+P560+P565+P594+P608+P613</f>
        <v>0</v>
      </c>
      <c r="R345" s="122">
        <f>R346+R367+R375+R385+R400+R402+R404+R406+R408+R412+R433+R484+R496+R503+R539+R548+R560+R565+R594+R608+R613</f>
        <v>5.3071681100000001</v>
      </c>
      <c r="T345" s="123">
        <f>T346+T367+T375+T385+T400+T402+T404+T406+T408+T412+T433+T484+T496+T503+T539+T548+T560+T565+T594+T608+T613</f>
        <v>2.23E-2</v>
      </c>
      <c r="AR345" s="117" t="s">
        <v>82</v>
      </c>
      <c r="AT345" s="124" t="s">
        <v>72</v>
      </c>
      <c r="AU345" s="124" t="s">
        <v>73</v>
      </c>
      <c r="AY345" s="117" t="s">
        <v>138</v>
      </c>
      <c r="BK345" s="125">
        <f>BK346+BK367+BK375+BK385+BK400+BK402+BK404+BK406+BK408+BK412+BK433+BK484+BK496+BK503+BK539+BK548+BK560+BK565+BK594+BK608+BK613</f>
        <v>0</v>
      </c>
    </row>
    <row r="346" spans="2:65" s="11" customFormat="1" ht="22.9" customHeight="1" x14ac:dyDescent="0.2">
      <c r="B346" s="116"/>
      <c r="D346" s="117" t="s">
        <v>72</v>
      </c>
      <c r="E346" s="126" t="s">
        <v>539</v>
      </c>
      <c r="F346" s="126" t="s">
        <v>540</v>
      </c>
      <c r="I346" s="119"/>
      <c r="J346" s="127">
        <f>BK346</f>
        <v>0</v>
      </c>
      <c r="L346" s="116"/>
      <c r="M346" s="121"/>
      <c r="P346" s="122">
        <f>SUM(P347:P366)</f>
        <v>0</v>
      </c>
      <c r="R346" s="122">
        <f>SUM(R347:R366)</f>
        <v>0.29337736000000003</v>
      </c>
      <c r="T346" s="123">
        <f>SUM(T347:T366)</f>
        <v>0</v>
      </c>
      <c r="AR346" s="117" t="s">
        <v>82</v>
      </c>
      <c r="AT346" s="124" t="s">
        <v>72</v>
      </c>
      <c r="AU346" s="124" t="s">
        <v>80</v>
      </c>
      <c r="AY346" s="117" t="s">
        <v>138</v>
      </c>
      <c r="BK346" s="125">
        <f>SUM(BK347:BK366)</f>
        <v>0</v>
      </c>
    </row>
    <row r="347" spans="2:65" s="1" customFormat="1" ht="16.5" customHeight="1" x14ac:dyDescent="0.2">
      <c r="B347" s="31"/>
      <c r="C347" s="157" t="s">
        <v>541</v>
      </c>
      <c r="D347" s="157" t="s">
        <v>216</v>
      </c>
      <c r="E347" s="158" t="s">
        <v>542</v>
      </c>
      <c r="F347" s="159" t="s">
        <v>543</v>
      </c>
      <c r="G347" s="160" t="s">
        <v>186</v>
      </c>
      <c r="H347" s="161">
        <v>24.311</v>
      </c>
      <c r="I347" s="162"/>
      <c r="J347" s="163">
        <f>ROUND(I347*H347,2)</f>
        <v>0</v>
      </c>
      <c r="K347" s="164"/>
      <c r="L347" s="165"/>
      <c r="M347" s="166" t="s">
        <v>1</v>
      </c>
      <c r="N347" s="167" t="s">
        <v>38</v>
      </c>
      <c r="P347" s="138">
        <f>O347*H347</f>
        <v>0</v>
      </c>
      <c r="Q347" s="138">
        <v>2.9999999999999997E-4</v>
      </c>
      <c r="R347" s="138">
        <f>Q347*H347</f>
        <v>7.2932999999999991E-3</v>
      </c>
      <c r="S347" s="138">
        <v>0</v>
      </c>
      <c r="T347" s="139">
        <f>S347*H347</f>
        <v>0</v>
      </c>
      <c r="AR347" s="140" t="s">
        <v>215</v>
      </c>
      <c r="AT347" s="140" t="s">
        <v>216</v>
      </c>
      <c r="AU347" s="140" t="s">
        <v>82</v>
      </c>
      <c r="AY347" s="16" t="s">
        <v>138</v>
      </c>
      <c r="BE347" s="141">
        <f>IF(N347="základní",J347,0)</f>
        <v>0</v>
      </c>
      <c r="BF347" s="141">
        <f>IF(N347="snížená",J347,0)</f>
        <v>0</v>
      </c>
      <c r="BG347" s="141">
        <f>IF(N347="zákl. přenesená",J347,0)</f>
        <v>0</v>
      </c>
      <c r="BH347" s="141">
        <f>IF(N347="sníž. přenesená",J347,0)</f>
        <v>0</v>
      </c>
      <c r="BI347" s="141">
        <f>IF(N347="nulová",J347,0)</f>
        <v>0</v>
      </c>
      <c r="BJ347" s="16" t="s">
        <v>80</v>
      </c>
      <c r="BK347" s="141">
        <f>ROUND(I347*H347,2)</f>
        <v>0</v>
      </c>
      <c r="BL347" s="16" t="s">
        <v>175</v>
      </c>
      <c r="BM347" s="140" t="s">
        <v>544</v>
      </c>
    </row>
    <row r="348" spans="2:65" s="12" customFormat="1" x14ac:dyDescent="0.2">
      <c r="B348" s="142"/>
      <c r="D348" s="143" t="s">
        <v>146</v>
      </c>
      <c r="E348" s="144" t="s">
        <v>1</v>
      </c>
      <c r="F348" s="145" t="s">
        <v>545</v>
      </c>
      <c r="H348" s="146">
        <v>24.311</v>
      </c>
      <c r="I348" s="147"/>
      <c r="L348" s="142"/>
      <c r="M348" s="148"/>
      <c r="T348" s="149"/>
      <c r="AT348" s="144" t="s">
        <v>146</v>
      </c>
      <c r="AU348" s="144" t="s">
        <v>82</v>
      </c>
      <c r="AV348" s="12" t="s">
        <v>82</v>
      </c>
      <c r="AW348" s="12" t="s">
        <v>30</v>
      </c>
      <c r="AX348" s="12" t="s">
        <v>73</v>
      </c>
      <c r="AY348" s="144" t="s">
        <v>138</v>
      </c>
    </row>
    <row r="349" spans="2:65" s="13" customFormat="1" x14ac:dyDescent="0.2">
      <c r="B349" s="150"/>
      <c r="D349" s="143" t="s">
        <v>146</v>
      </c>
      <c r="E349" s="151" t="s">
        <v>1</v>
      </c>
      <c r="F349" s="152" t="s">
        <v>148</v>
      </c>
      <c r="H349" s="153">
        <v>24.311</v>
      </c>
      <c r="I349" s="154"/>
      <c r="L349" s="150"/>
      <c r="M349" s="155"/>
      <c r="T349" s="156"/>
      <c r="AT349" s="151" t="s">
        <v>146</v>
      </c>
      <c r="AU349" s="151" t="s">
        <v>82</v>
      </c>
      <c r="AV349" s="13" t="s">
        <v>144</v>
      </c>
      <c r="AW349" s="13" t="s">
        <v>30</v>
      </c>
      <c r="AX349" s="13" t="s">
        <v>80</v>
      </c>
      <c r="AY349" s="151" t="s">
        <v>138</v>
      </c>
    </row>
    <row r="350" spans="2:65" s="1" customFormat="1" ht="24.2" customHeight="1" x14ac:dyDescent="0.2">
      <c r="B350" s="31"/>
      <c r="C350" s="157" t="s">
        <v>546</v>
      </c>
      <c r="D350" s="157" t="s">
        <v>216</v>
      </c>
      <c r="E350" s="158" t="s">
        <v>547</v>
      </c>
      <c r="F350" s="159" t="s">
        <v>548</v>
      </c>
      <c r="G350" s="160" t="s">
        <v>549</v>
      </c>
      <c r="H350" s="161">
        <v>239.75700000000001</v>
      </c>
      <c r="I350" s="162"/>
      <c r="J350" s="163">
        <f>ROUND(I350*H350,2)</f>
        <v>0</v>
      </c>
      <c r="K350" s="164"/>
      <c r="L350" s="165"/>
      <c r="M350" s="166" t="s">
        <v>1</v>
      </c>
      <c r="N350" s="167" t="s">
        <v>38</v>
      </c>
      <c r="P350" s="138">
        <f>O350*H350</f>
        <v>0</v>
      </c>
      <c r="Q350" s="138">
        <v>1E-3</v>
      </c>
      <c r="R350" s="138">
        <f>Q350*H350</f>
        <v>0.239757</v>
      </c>
      <c r="S350" s="138">
        <v>0</v>
      </c>
      <c r="T350" s="139">
        <f>S350*H350</f>
        <v>0</v>
      </c>
      <c r="AR350" s="140" t="s">
        <v>215</v>
      </c>
      <c r="AT350" s="140" t="s">
        <v>216</v>
      </c>
      <c r="AU350" s="140" t="s">
        <v>82</v>
      </c>
      <c r="AY350" s="16" t="s">
        <v>138</v>
      </c>
      <c r="BE350" s="141">
        <f>IF(N350="základní",J350,0)</f>
        <v>0</v>
      </c>
      <c r="BF350" s="141">
        <f>IF(N350="snížená",J350,0)</f>
        <v>0</v>
      </c>
      <c r="BG350" s="141">
        <f>IF(N350="zákl. přenesená",J350,0)</f>
        <v>0</v>
      </c>
      <c r="BH350" s="141">
        <f>IF(N350="sníž. přenesená",J350,0)</f>
        <v>0</v>
      </c>
      <c r="BI350" s="141">
        <f>IF(N350="nulová",J350,0)</f>
        <v>0</v>
      </c>
      <c r="BJ350" s="16" t="s">
        <v>80</v>
      </c>
      <c r="BK350" s="141">
        <f>ROUND(I350*H350,2)</f>
        <v>0</v>
      </c>
      <c r="BL350" s="16" t="s">
        <v>175</v>
      </c>
      <c r="BM350" s="140" t="s">
        <v>550</v>
      </c>
    </row>
    <row r="351" spans="2:65" s="1" customFormat="1" ht="21.75" customHeight="1" x14ac:dyDescent="0.2">
      <c r="B351" s="31"/>
      <c r="C351" s="157" t="s">
        <v>551</v>
      </c>
      <c r="D351" s="157" t="s">
        <v>216</v>
      </c>
      <c r="E351" s="158" t="s">
        <v>552</v>
      </c>
      <c r="F351" s="159" t="s">
        <v>553</v>
      </c>
      <c r="G351" s="160" t="s">
        <v>186</v>
      </c>
      <c r="H351" s="161">
        <v>18.239000000000001</v>
      </c>
      <c r="I351" s="162"/>
      <c r="J351" s="163">
        <f>ROUND(I351*H351,2)</f>
        <v>0</v>
      </c>
      <c r="K351" s="164"/>
      <c r="L351" s="165"/>
      <c r="M351" s="166" t="s">
        <v>1</v>
      </c>
      <c r="N351" s="167" t="s">
        <v>38</v>
      </c>
      <c r="P351" s="138">
        <f>O351*H351</f>
        <v>0</v>
      </c>
      <c r="Q351" s="138">
        <v>2.5400000000000002E-3</v>
      </c>
      <c r="R351" s="138">
        <f>Q351*H351</f>
        <v>4.6327060000000003E-2</v>
      </c>
      <c r="S351" s="138">
        <v>0</v>
      </c>
      <c r="T351" s="139">
        <f>S351*H351</f>
        <v>0</v>
      </c>
      <c r="AR351" s="140" t="s">
        <v>215</v>
      </c>
      <c r="AT351" s="140" t="s">
        <v>216</v>
      </c>
      <c r="AU351" s="140" t="s">
        <v>82</v>
      </c>
      <c r="AY351" s="16" t="s">
        <v>138</v>
      </c>
      <c r="BE351" s="141">
        <f>IF(N351="základní",J351,0)</f>
        <v>0</v>
      </c>
      <c r="BF351" s="141">
        <f>IF(N351="snížená",J351,0)</f>
        <v>0</v>
      </c>
      <c r="BG351" s="141">
        <f>IF(N351="zákl. přenesená",J351,0)</f>
        <v>0</v>
      </c>
      <c r="BH351" s="141">
        <f>IF(N351="sníž. přenesená",J351,0)</f>
        <v>0</v>
      </c>
      <c r="BI351" s="141">
        <f>IF(N351="nulová",J351,0)</f>
        <v>0</v>
      </c>
      <c r="BJ351" s="16" t="s">
        <v>80</v>
      </c>
      <c r="BK351" s="141">
        <f>ROUND(I351*H351,2)</f>
        <v>0</v>
      </c>
      <c r="BL351" s="16" t="s">
        <v>175</v>
      </c>
      <c r="BM351" s="140" t="s">
        <v>554</v>
      </c>
    </row>
    <row r="352" spans="2:65" s="12" customFormat="1" x14ac:dyDescent="0.2">
      <c r="B352" s="142"/>
      <c r="D352" s="143" t="s">
        <v>146</v>
      </c>
      <c r="E352" s="144" t="s">
        <v>1</v>
      </c>
      <c r="F352" s="145" t="s">
        <v>555</v>
      </c>
      <c r="H352" s="146">
        <v>18.239000000000001</v>
      </c>
      <c r="I352" s="147"/>
      <c r="L352" s="142"/>
      <c r="M352" s="148"/>
      <c r="T352" s="149"/>
      <c r="AT352" s="144" t="s">
        <v>146</v>
      </c>
      <c r="AU352" s="144" t="s">
        <v>82</v>
      </c>
      <c r="AV352" s="12" t="s">
        <v>82</v>
      </c>
      <c r="AW352" s="12" t="s">
        <v>30</v>
      </c>
      <c r="AX352" s="12" t="s">
        <v>73</v>
      </c>
      <c r="AY352" s="144" t="s">
        <v>138</v>
      </c>
    </row>
    <row r="353" spans="2:65" s="13" customFormat="1" x14ac:dyDescent="0.2">
      <c r="B353" s="150"/>
      <c r="D353" s="143" t="s">
        <v>146</v>
      </c>
      <c r="E353" s="151" t="s">
        <v>1</v>
      </c>
      <c r="F353" s="152" t="s">
        <v>148</v>
      </c>
      <c r="H353" s="153">
        <v>18.239000000000001</v>
      </c>
      <c r="I353" s="154"/>
      <c r="L353" s="150"/>
      <c r="M353" s="155"/>
      <c r="T353" s="156"/>
      <c r="AT353" s="151" t="s">
        <v>146</v>
      </c>
      <c r="AU353" s="151" t="s">
        <v>82</v>
      </c>
      <c r="AV353" s="13" t="s">
        <v>144</v>
      </c>
      <c r="AW353" s="13" t="s">
        <v>30</v>
      </c>
      <c r="AX353" s="13" t="s">
        <v>80</v>
      </c>
      <c r="AY353" s="151" t="s">
        <v>138</v>
      </c>
    </row>
    <row r="354" spans="2:65" s="1" customFormat="1" ht="24.2" customHeight="1" x14ac:dyDescent="0.2">
      <c r="B354" s="31"/>
      <c r="C354" s="128" t="s">
        <v>354</v>
      </c>
      <c r="D354" s="128" t="s">
        <v>140</v>
      </c>
      <c r="E354" s="129" t="s">
        <v>556</v>
      </c>
      <c r="F354" s="130" t="s">
        <v>557</v>
      </c>
      <c r="G354" s="131" t="s">
        <v>186</v>
      </c>
      <c r="H354" s="132">
        <v>10.56</v>
      </c>
      <c r="I354" s="133"/>
      <c r="J354" s="134">
        <f>ROUND(I354*H354,2)</f>
        <v>0</v>
      </c>
      <c r="K354" s="135"/>
      <c r="L354" s="31"/>
      <c r="M354" s="136" t="s">
        <v>1</v>
      </c>
      <c r="N354" s="137" t="s">
        <v>38</v>
      </c>
      <c r="P354" s="138">
        <f>O354*H354</f>
        <v>0</v>
      </c>
      <c r="Q354" s="138">
        <v>0</v>
      </c>
      <c r="R354" s="138">
        <f>Q354*H354</f>
        <v>0</v>
      </c>
      <c r="S354" s="138">
        <v>0</v>
      </c>
      <c r="T354" s="139">
        <f>S354*H354</f>
        <v>0</v>
      </c>
      <c r="AR354" s="140" t="s">
        <v>175</v>
      </c>
      <c r="AT354" s="140" t="s">
        <v>140</v>
      </c>
      <c r="AU354" s="140" t="s">
        <v>82</v>
      </c>
      <c r="AY354" s="16" t="s">
        <v>138</v>
      </c>
      <c r="BE354" s="141">
        <f>IF(N354="základní",J354,0)</f>
        <v>0</v>
      </c>
      <c r="BF354" s="141">
        <f>IF(N354="snížená",J354,0)</f>
        <v>0</v>
      </c>
      <c r="BG354" s="141">
        <f>IF(N354="zákl. přenesená",J354,0)</f>
        <v>0</v>
      </c>
      <c r="BH354" s="141">
        <f>IF(N354="sníž. přenesená",J354,0)</f>
        <v>0</v>
      </c>
      <c r="BI354" s="141">
        <f>IF(N354="nulová",J354,0)</f>
        <v>0</v>
      </c>
      <c r="BJ354" s="16" t="s">
        <v>80</v>
      </c>
      <c r="BK354" s="141">
        <f>ROUND(I354*H354,2)</f>
        <v>0</v>
      </c>
      <c r="BL354" s="16" t="s">
        <v>175</v>
      </c>
      <c r="BM354" s="140" t="s">
        <v>558</v>
      </c>
    </row>
    <row r="355" spans="2:65" s="12" customFormat="1" x14ac:dyDescent="0.2">
      <c r="B355" s="142"/>
      <c r="D355" s="143" t="s">
        <v>146</v>
      </c>
      <c r="E355" s="144" t="s">
        <v>1</v>
      </c>
      <c r="F355" s="145" t="s">
        <v>559</v>
      </c>
      <c r="H355" s="146">
        <v>10.56</v>
      </c>
      <c r="I355" s="147"/>
      <c r="L355" s="142"/>
      <c r="M355" s="148"/>
      <c r="T355" s="149"/>
      <c r="AT355" s="144" t="s">
        <v>146</v>
      </c>
      <c r="AU355" s="144" t="s">
        <v>82</v>
      </c>
      <c r="AV355" s="12" t="s">
        <v>82</v>
      </c>
      <c r="AW355" s="12" t="s">
        <v>30</v>
      </c>
      <c r="AX355" s="12" t="s">
        <v>73</v>
      </c>
      <c r="AY355" s="144" t="s">
        <v>138</v>
      </c>
    </row>
    <row r="356" spans="2:65" s="13" customFormat="1" x14ac:dyDescent="0.2">
      <c r="B356" s="150"/>
      <c r="D356" s="143" t="s">
        <v>146</v>
      </c>
      <c r="E356" s="151" t="s">
        <v>1</v>
      </c>
      <c r="F356" s="152" t="s">
        <v>148</v>
      </c>
      <c r="H356" s="153">
        <v>10.56</v>
      </c>
      <c r="I356" s="154"/>
      <c r="L356" s="150"/>
      <c r="M356" s="155"/>
      <c r="T356" s="156"/>
      <c r="AT356" s="151" t="s">
        <v>146</v>
      </c>
      <c r="AU356" s="151" t="s">
        <v>82</v>
      </c>
      <c r="AV356" s="13" t="s">
        <v>144</v>
      </c>
      <c r="AW356" s="13" t="s">
        <v>30</v>
      </c>
      <c r="AX356" s="13" t="s">
        <v>80</v>
      </c>
      <c r="AY356" s="151" t="s">
        <v>138</v>
      </c>
    </row>
    <row r="357" spans="2:65" s="1" customFormat="1" ht="24.2" customHeight="1" x14ac:dyDescent="0.2">
      <c r="B357" s="31"/>
      <c r="C357" s="128" t="s">
        <v>560</v>
      </c>
      <c r="D357" s="128" t="s">
        <v>140</v>
      </c>
      <c r="E357" s="129" t="s">
        <v>561</v>
      </c>
      <c r="F357" s="130" t="s">
        <v>562</v>
      </c>
      <c r="G357" s="131" t="s">
        <v>186</v>
      </c>
      <c r="H357" s="132">
        <v>28.4</v>
      </c>
      <c r="I357" s="133"/>
      <c r="J357" s="134">
        <f>ROUND(I357*H357,2)</f>
        <v>0</v>
      </c>
      <c r="K357" s="135"/>
      <c r="L357" s="31"/>
      <c r="M357" s="136" t="s">
        <v>1</v>
      </c>
      <c r="N357" s="137" t="s">
        <v>38</v>
      </c>
      <c r="P357" s="138">
        <f>O357*H357</f>
        <v>0</v>
      </c>
      <c r="Q357" s="138">
        <v>0</v>
      </c>
      <c r="R357" s="138">
        <f>Q357*H357</f>
        <v>0</v>
      </c>
      <c r="S357" s="138">
        <v>0</v>
      </c>
      <c r="T357" s="139">
        <f>S357*H357</f>
        <v>0</v>
      </c>
      <c r="AR357" s="140" t="s">
        <v>175</v>
      </c>
      <c r="AT357" s="140" t="s">
        <v>140</v>
      </c>
      <c r="AU357" s="140" t="s">
        <v>82</v>
      </c>
      <c r="AY357" s="16" t="s">
        <v>138</v>
      </c>
      <c r="BE357" s="141">
        <f>IF(N357="základní",J357,0)</f>
        <v>0</v>
      </c>
      <c r="BF357" s="141">
        <f>IF(N357="snížená",J357,0)</f>
        <v>0</v>
      </c>
      <c r="BG357" s="141">
        <f>IF(N357="zákl. přenesená",J357,0)</f>
        <v>0</v>
      </c>
      <c r="BH357" s="141">
        <f>IF(N357="sníž. přenesená",J357,0)</f>
        <v>0</v>
      </c>
      <c r="BI357" s="141">
        <f>IF(N357="nulová",J357,0)</f>
        <v>0</v>
      </c>
      <c r="BJ357" s="16" t="s">
        <v>80</v>
      </c>
      <c r="BK357" s="141">
        <f>ROUND(I357*H357,2)</f>
        <v>0</v>
      </c>
      <c r="BL357" s="16" t="s">
        <v>175</v>
      </c>
      <c r="BM357" s="140" t="s">
        <v>563</v>
      </c>
    </row>
    <row r="358" spans="2:65" s="1" customFormat="1" ht="24.2" customHeight="1" x14ac:dyDescent="0.2">
      <c r="B358" s="31"/>
      <c r="C358" s="128" t="s">
        <v>359</v>
      </c>
      <c r="D358" s="128" t="s">
        <v>140</v>
      </c>
      <c r="E358" s="129" t="s">
        <v>564</v>
      </c>
      <c r="F358" s="130" t="s">
        <v>565</v>
      </c>
      <c r="G358" s="131" t="s">
        <v>186</v>
      </c>
      <c r="H358" s="132">
        <v>131.43799999999999</v>
      </c>
      <c r="I358" s="133"/>
      <c r="J358" s="134">
        <f>ROUND(I358*H358,2)</f>
        <v>0</v>
      </c>
      <c r="K358" s="135"/>
      <c r="L358" s="31"/>
      <c r="M358" s="136" t="s">
        <v>1</v>
      </c>
      <c r="N358" s="137" t="s">
        <v>38</v>
      </c>
      <c r="P358" s="138">
        <f>O358*H358</f>
        <v>0</v>
      </c>
      <c r="Q358" s="138">
        <v>0</v>
      </c>
      <c r="R358" s="138">
        <f>Q358*H358</f>
        <v>0</v>
      </c>
      <c r="S358" s="138">
        <v>0</v>
      </c>
      <c r="T358" s="139">
        <f>S358*H358</f>
        <v>0</v>
      </c>
      <c r="AR358" s="140" t="s">
        <v>175</v>
      </c>
      <c r="AT358" s="140" t="s">
        <v>140</v>
      </c>
      <c r="AU358" s="140" t="s">
        <v>82</v>
      </c>
      <c r="AY358" s="16" t="s">
        <v>138</v>
      </c>
      <c r="BE358" s="141">
        <f>IF(N358="základní",J358,0)</f>
        <v>0</v>
      </c>
      <c r="BF358" s="141">
        <f>IF(N358="snížená",J358,0)</f>
        <v>0</v>
      </c>
      <c r="BG358" s="141">
        <f>IF(N358="zákl. přenesená",J358,0)</f>
        <v>0</v>
      </c>
      <c r="BH358" s="141">
        <f>IF(N358="sníž. přenesená",J358,0)</f>
        <v>0</v>
      </c>
      <c r="BI358" s="141">
        <f>IF(N358="nulová",J358,0)</f>
        <v>0</v>
      </c>
      <c r="BJ358" s="16" t="s">
        <v>80</v>
      </c>
      <c r="BK358" s="141">
        <f>ROUND(I358*H358,2)</f>
        <v>0</v>
      </c>
      <c r="BL358" s="16" t="s">
        <v>175</v>
      </c>
      <c r="BM358" s="140" t="s">
        <v>566</v>
      </c>
    </row>
    <row r="359" spans="2:65" s="1" customFormat="1" ht="24.2" customHeight="1" x14ac:dyDescent="0.2">
      <c r="B359" s="31"/>
      <c r="C359" s="128" t="s">
        <v>567</v>
      </c>
      <c r="D359" s="128" t="s">
        <v>140</v>
      </c>
      <c r="E359" s="129" t="s">
        <v>568</v>
      </c>
      <c r="F359" s="130" t="s">
        <v>569</v>
      </c>
      <c r="G359" s="131" t="s">
        <v>186</v>
      </c>
      <c r="H359" s="132">
        <v>5.28</v>
      </c>
      <c r="I359" s="133"/>
      <c r="J359" s="134">
        <f>ROUND(I359*H359,2)</f>
        <v>0</v>
      </c>
      <c r="K359" s="135"/>
      <c r="L359" s="31"/>
      <c r="M359" s="136" t="s">
        <v>1</v>
      </c>
      <c r="N359" s="137" t="s">
        <v>38</v>
      </c>
      <c r="P359" s="138">
        <f>O359*H359</f>
        <v>0</v>
      </c>
      <c r="Q359" s="138">
        <v>0</v>
      </c>
      <c r="R359" s="138">
        <f>Q359*H359</f>
        <v>0</v>
      </c>
      <c r="S359" s="138">
        <v>0</v>
      </c>
      <c r="T359" s="139">
        <f>S359*H359</f>
        <v>0</v>
      </c>
      <c r="AR359" s="140" t="s">
        <v>175</v>
      </c>
      <c r="AT359" s="140" t="s">
        <v>140</v>
      </c>
      <c r="AU359" s="140" t="s">
        <v>82</v>
      </c>
      <c r="AY359" s="16" t="s">
        <v>138</v>
      </c>
      <c r="BE359" s="141">
        <f>IF(N359="základní",J359,0)</f>
        <v>0</v>
      </c>
      <c r="BF359" s="141">
        <f>IF(N359="snížená",J359,0)</f>
        <v>0</v>
      </c>
      <c r="BG359" s="141">
        <f>IF(N359="zákl. přenesená",J359,0)</f>
        <v>0</v>
      </c>
      <c r="BH359" s="141">
        <f>IF(N359="sníž. přenesená",J359,0)</f>
        <v>0</v>
      </c>
      <c r="BI359" s="141">
        <f>IF(N359="nulová",J359,0)</f>
        <v>0</v>
      </c>
      <c r="BJ359" s="16" t="s">
        <v>80</v>
      </c>
      <c r="BK359" s="141">
        <f>ROUND(I359*H359,2)</f>
        <v>0</v>
      </c>
      <c r="BL359" s="16" t="s">
        <v>175</v>
      </c>
      <c r="BM359" s="140" t="s">
        <v>570</v>
      </c>
    </row>
    <row r="360" spans="2:65" s="12" customFormat="1" x14ac:dyDescent="0.2">
      <c r="B360" s="142"/>
      <c r="D360" s="143" t="s">
        <v>146</v>
      </c>
      <c r="E360" s="144" t="s">
        <v>1</v>
      </c>
      <c r="F360" s="145" t="s">
        <v>571</v>
      </c>
      <c r="H360" s="146">
        <v>5.28</v>
      </c>
      <c r="I360" s="147"/>
      <c r="L360" s="142"/>
      <c r="M360" s="148"/>
      <c r="T360" s="149"/>
      <c r="AT360" s="144" t="s">
        <v>146</v>
      </c>
      <c r="AU360" s="144" t="s">
        <v>82</v>
      </c>
      <c r="AV360" s="12" t="s">
        <v>82</v>
      </c>
      <c r="AW360" s="12" t="s">
        <v>30</v>
      </c>
      <c r="AX360" s="12" t="s">
        <v>73</v>
      </c>
      <c r="AY360" s="144" t="s">
        <v>138</v>
      </c>
    </row>
    <row r="361" spans="2:65" s="13" customFormat="1" x14ac:dyDescent="0.2">
      <c r="B361" s="150"/>
      <c r="D361" s="143" t="s">
        <v>146</v>
      </c>
      <c r="E361" s="151" t="s">
        <v>1</v>
      </c>
      <c r="F361" s="152" t="s">
        <v>148</v>
      </c>
      <c r="H361" s="153">
        <v>5.28</v>
      </c>
      <c r="I361" s="154"/>
      <c r="L361" s="150"/>
      <c r="M361" s="155"/>
      <c r="T361" s="156"/>
      <c r="AT361" s="151" t="s">
        <v>146</v>
      </c>
      <c r="AU361" s="151" t="s">
        <v>82</v>
      </c>
      <c r="AV361" s="13" t="s">
        <v>144</v>
      </c>
      <c r="AW361" s="13" t="s">
        <v>30</v>
      </c>
      <c r="AX361" s="13" t="s">
        <v>80</v>
      </c>
      <c r="AY361" s="151" t="s">
        <v>138</v>
      </c>
    </row>
    <row r="362" spans="2:65" s="1" customFormat="1" ht="24.2" customHeight="1" x14ac:dyDescent="0.2">
      <c r="B362" s="31"/>
      <c r="C362" s="128" t="s">
        <v>364</v>
      </c>
      <c r="D362" s="128" t="s">
        <v>140</v>
      </c>
      <c r="E362" s="129" t="s">
        <v>572</v>
      </c>
      <c r="F362" s="130" t="s">
        <v>573</v>
      </c>
      <c r="G362" s="131" t="s">
        <v>186</v>
      </c>
      <c r="H362" s="132">
        <v>10.58</v>
      </c>
      <c r="I362" s="133"/>
      <c r="J362" s="134">
        <f>ROUND(I362*H362,2)</f>
        <v>0</v>
      </c>
      <c r="K362" s="135"/>
      <c r="L362" s="31"/>
      <c r="M362" s="136" t="s">
        <v>1</v>
      </c>
      <c r="N362" s="137" t="s">
        <v>38</v>
      </c>
      <c r="P362" s="138">
        <f>O362*H362</f>
        <v>0</v>
      </c>
      <c r="Q362" s="138">
        <v>0</v>
      </c>
      <c r="R362" s="138">
        <f>Q362*H362</f>
        <v>0</v>
      </c>
      <c r="S362" s="138">
        <v>0</v>
      </c>
      <c r="T362" s="139">
        <f>S362*H362</f>
        <v>0</v>
      </c>
      <c r="AR362" s="140" t="s">
        <v>175</v>
      </c>
      <c r="AT362" s="140" t="s">
        <v>140</v>
      </c>
      <c r="AU362" s="140" t="s">
        <v>82</v>
      </c>
      <c r="AY362" s="16" t="s">
        <v>138</v>
      </c>
      <c r="BE362" s="141">
        <f>IF(N362="základní",J362,0)</f>
        <v>0</v>
      </c>
      <c r="BF362" s="141">
        <f>IF(N362="snížená",J362,0)</f>
        <v>0</v>
      </c>
      <c r="BG362" s="141">
        <f>IF(N362="zákl. přenesená",J362,0)</f>
        <v>0</v>
      </c>
      <c r="BH362" s="141">
        <f>IF(N362="sníž. přenesená",J362,0)</f>
        <v>0</v>
      </c>
      <c r="BI362" s="141">
        <f>IF(N362="nulová",J362,0)</f>
        <v>0</v>
      </c>
      <c r="BJ362" s="16" t="s">
        <v>80</v>
      </c>
      <c r="BK362" s="141">
        <f>ROUND(I362*H362,2)</f>
        <v>0</v>
      </c>
      <c r="BL362" s="16" t="s">
        <v>175</v>
      </c>
      <c r="BM362" s="140" t="s">
        <v>574</v>
      </c>
    </row>
    <row r="363" spans="2:65" s="12" customFormat="1" x14ac:dyDescent="0.2">
      <c r="B363" s="142"/>
      <c r="D363" s="143" t="s">
        <v>146</v>
      </c>
      <c r="E363" s="144" t="s">
        <v>1</v>
      </c>
      <c r="F363" s="145" t="s">
        <v>575</v>
      </c>
      <c r="H363" s="146">
        <v>10.58</v>
      </c>
      <c r="I363" s="147"/>
      <c r="L363" s="142"/>
      <c r="M363" s="148"/>
      <c r="T363" s="149"/>
      <c r="AT363" s="144" t="s">
        <v>146</v>
      </c>
      <c r="AU363" s="144" t="s">
        <v>82</v>
      </c>
      <c r="AV363" s="12" t="s">
        <v>82</v>
      </c>
      <c r="AW363" s="12" t="s">
        <v>30</v>
      </c>
      <c r="AX363" s="12" t="s">
        <v>73</v>
      </c>
      <c r="AY363" s="144" t="s">
        <v>138</v>
      </c>
    </row>
    <row r="364" spans="2:65" s="13" customFormat="1" x14ac:dyDescent="0.2">
      <c r="B364" s="150"/>
      <c r="D364" s="143" t="s">
        <v>146</v>
      </c>
      <c r="E364" s="151" t="s">
        <v>1</v>
      </c>
      <c r="F364" s="152" t="s">
        <v>148</v>
      </c>
      <c r="H364" s="153">
        <v>10.58</v>
      </c>
      <c r="I364" s="154"/>
      <c r="L364" s="150"/>
      <c r="M364" s="155"/>
      <c r="T364" s="156"/>
      <c r="AT364" s="151" t="s">
        <v>146</v>
      </c>
      <c r="AU364" s="151" t="s">
        <v>82</v>
      </c>
      <c r="AV364" s="13" t="s">
        <v>144</v>
      </c>
      <c r="AW364" s="13" t="s">
        <v>30</v>
      </c>
      <c r="AX364" s="13" t="s">
        <v>80</v>
      </c>
      <c r="AY364" s="151" t="s">
        <v>138</v>
      </c>
    </row>
    <row r="365" spans="2:65" s="1" customFormat="1" ht="24.2" customHeight="1" x14ac:dyDescent="0.2">
      <c r="B365" s="31"/>
      <c r="C365" s="128" t="s">
        <v>576</v>
      </c>
      <c r="D365" s="128" t="s">
        <v>140</v>
      </c>
      <c r="E365" s="129" t="s">
        <v>577</v>
      </c>
      <c r="F365" s="130" t="s">
        <v>578</v>
      </c>
      <c r="G365" s="131" t="s">
        <v>186</v>
      </c>
      <c r="H365" s="132">
        <v>10.58</v>
      </c>
      <c r="I365" s="133"/>
      <c r="J365" s="134">
        <f>ROUND(I365*H365,2)</f>
        <v>0</v>
      </c>
      <c r="K365" s="135"/>
      <c r="L365" s="31"/>
      <c r="M365" s="136" t="s">
        <v>1</v>
      </c>
      <c r="N365" s="137" t="s">
        <v>38</v>
      </c>
      <c r="P365" s="138">
        <f>O365*H365</f>
        <v>0</v>
      </c>
      <c r="Q365" s="138">
        <v>0</v>
      </c>
      <c r="R365" s="138">
        <f>Q365*H365</f>
        <v>0</v>
      </c>
      <c r="S365" s="138">
        <v>0</v>
      </c>
      <c r="T365" s="139">
        <f>S365*H365</f>
        <v>0</v>
      </c>
      <c r="AR365" s="140" t="s">
        <v>175</v>
      </c>
      <c r="AT365" s="140" t="s">
        <v>140</v>
      </c>
      <c r="AU365" s="140" t="s">
        <v>82</v>
      </c>
      <c r="AY365" s="16" t="s">
        <v>138</v>
      </c>
      <c r="BE365" s="141">
        <f>IF(N365="základní",J365,0)</f>
        <v>0</v>
      </c>
      <c r="BF365" s="141">
        <f>IF(N365="snížená",J365,0)</f>
        <v>0</v>
      </c>
      <c r="BG365" s="141">
        <f>IF(N365="zákl. přenesená",J365,0)</f>
        <v>0</v>
      </c>
      <c r="BH365" s="141">
        <f>IF(N365="sníž. přenesená",J365,0)</f>
        <v>0</v>
      </c>
      <c r="BI365" s="141">
        <f>IF(N365="nulová",J365,0)</f>
        <v>0</v>
      </c>
      <c r="BJ365" s="16" t="s">
        <v>80</v>
      </c>
      <c r="BK365" s="141">
        <f>ROUND(I365*H365,2)</f>
        <v>0</v>
      </c>
      <c r="BL365" s="16" t="s">
        <v>175</v>
      </c>
      <c r="BM365" s="140" t="s">
        <v>579</v>
      </c>
    </row>
    <row r="366" spans="2:65" s="1" customFormat="1" ht="24.2" customHeight="1" x14ac:dyDescent="0.2">
      <c r="B366" s="31"/>
      <c r="C366" s="128" t="s">
        <v>370</v>
      </c>
      <c r="D366" s="128" t="s">
        <v>140</v>
      </c>
      <c r="E366" s="129" t="s">
        <v>580</v>
      </c>
      <c r="F366" s="130" t="s">
        <v>581</v>
      </c>
      <c r="G366" s="131" t="s">
        <v>582</v>
      </c>
      <c r="H366" s="174"/>
      <c r="I366" s="133"/>
      <c r="J366" s="134">
        <f>ROUND(I366*H366,2)</f>
        <v>0</v>
      </c>
      <c r="K366" s="135"/>
      <c r="L366" s="31"/>
      <c r="M366" s="136" t="s">
        <v>1</v>
      </c>
      <c r="N366" s="137" t="s">
        <v>38</v>
      </c>
      <c r="P366" s="138">
        <f>O366*H366</f>
        <v>0</v>
      </c>
      <c r="Q366" s="138">
        <v>0</v>
      </c>
      <c r="R366" s="138">
        <f>Q366*H366</f>
        <v>0</v>
      </c>
      <c r="S366" s="138">
        <v>0</v>
      </c>
      <c r="T366" s="139">
        <f>S366*H366</f>
        <v>0</v>
      </c>
      <c r="AR366" s="140" t="s">
        <v>175</v>
      </c>
      <c r="AT366" s="140" t="s">
        <v>140</v>
      </c>
      <c r="AU366" s="140" t="s">
        <v>82</v>
      </c>
      <c r="AY366" s="16" t="s">
        <v>138</v>
      </c>
      <c r="BE366" s="141">
        <f>IF(N366="základní",J366,0)</f>
        <v>0</v>
      </c>
      <c r="BF366" s="141">
        <f>IF(N366="snížená",J366,0)</f>
        <v>0</v>
      </c>
      <c r="BG366" s="141">
        <f>IF(N366="zákl. přenesená",J366,0)</f>
        <v>0</v>
      </c>
      <c r="BH366" s="141">
        <f>IF(N366="sníž. přenesená",J366,0)</f>
        <v>0</v>
      </c>
      <c r="BI366" s="141">
        <f>IF(N366="nulová",J366,0)</f>
        <v>0</v>
      </c>
      <c r="BJ366" s="16" t="s">
        <v>80</v>
      </c>
      <c r="BK366" s="141">
        <f>ROUND(I366*H366,2)</f>
        <v>0</v>
      </c>
      <c r="BL366" s="16" t="s">
        <v>175</v>
      </c>
      <c r="BM366" s="140" t="s">
        <v>583</v>
      </c>
    </row>
    <row r="367" spans="2:65" s="11" customFormat="1" ht="22.9" customHeight="1" x14ac:dyDescent="0.2">
      <c r="B367" s="116"/>
      <c r="D367" s="117" t="s">
        <v>72</v>
      </c>
      <c r="E367" s="126" t="s">
        <v>584</v>
      </c>
      <c r="F367" s="126" t="s">
        <v>585</v>
      </c>
      <c r="I367" s="119"/>
      <c r="J367" s="127">
        <f>BK367</f>
        <v>0</v>
      </c>
      <c r="L367" s="116"/>
      <c r="M367" s="121"/>
      <c r="P367" s="122">
        <f>SUM(P368:P374)</f>
        <v>0</v>
      </c>
      <c r="R367" s="122">
        <f>SUM(R368:R374)</f>
        <v>2.9776087500000004</v>
      </c>
      <c r="T367" s="123">
        <f>SUM(T368:T374)</f>
        <v>0</v>
      </c>
      <c r="AR367" s="117" t="s">
        <v>82</v>
      </c>
      <c r="AT367" s="124" t="s">
        <v>72</v>
      </c>
      <c r="AU367" s="124" t="s">
        <v>80</v>
      </c>
      <c r="AY367" s="117" t="s">
        <v>138</v>
      </c>
      <c r="BK367" s="125">
        <f>SUM(BK368:BK374)</f>
        <v>0</v>
      </c>
    </row>
    <row r="368" spans="2:65" s="1" customFormat="1" ht="37.9" customHeight="1" x14ac:dyDescent="0.2">
      <c r="B368" s="31"/>
      <c r="C368" s="157" t="s">
        <v>586</v>
      </c>
      <c r="D368" s="157" t="s">
        <v>216</v>
      </c>
      <c r="E368" s="158" t="s">
        <v>587</v>
      </c>
      <c r="F368" s="159" t="s">
        <v>588</v>
      </c>
      <c r="G368" s="160" t="s">
        <v>186</v>
      </c>
      <c r="H368" s="161">
        <v>632.5</v>
      </c>
      <c r="I368" s="162"/>
      <c r="J368" s="163">
        <f>ROUND(I368*H368,2)</f>
        <v>0</v>
      </c>
      <c r="K368" s="164"/>
      <c r="L368" s="165"/>
      <c r="M368" s="166" t="s">
        <v>1</v>
      </c>
      <c r="N368" s="167" t="s">
        <v>38</v>
      </c>
      <c r="P368" s="138">
        <f>O368*H368</f>
        <v>0</v>
      </c>
      <c r="Q368" s="138">
        <v>4.7000000000000002E-3</v>
      </c>
      <c r="R368" s="138">
        <f>Q368*H368</f>
        <v>2.97275</v>
      </c>
      <c r="S368" s="138">
        <v>0</v>
      </c>
      <c r="T368" s="139">
        <f>S368*H368</f>
        <v>0</v>
      </c>
      <c r="AR368" s="140" t="s">
        <v>215</v>
      </c>
      <c r="AT368" s="140" t="s">
        <v>216</v>
      </c>
      <c r="AU368" s="140" t="s">
        <v>82</v>
      </c>
      <c r="AY368" s="16" t="s">
        <v>138</v>
      </c>
      <c r="BE368" s="141">
        <f>IF(N368="základní",J368,0)</f>
        <v>0</v>
      </c>
      <c r="BF368" s="141">
        <f>IF(N368="snížená",J368,0)</f>
        <v>0</v>
      </c>
      <c r="BG368" s="141">
        <f>IF(N368="zákl. přenesená",J368,0)</f>
        <v>0</v>
      </c>
      <c r="BH368" s="141">
        <f>IF(N368="sníž. přenesená",J368,0)</f>
        <v>0</v>
      </c>
      <c r="BI368" s="141">
        <f>IF(N368="nulová",J368,0)</f>
        <v>0</v>
      </c>
      <c r="BJ368" s="16" t="s">
        <v>80</v>
      </c>
      <c r="BK368" s="141">
        <f>ROUND(I368*H368,2)</f>
        <v>0</v>
      </c>
      <c r="BL368" s="16" t="s">
        <v>175</v>
      </c>
      <c r="BM368" s="140" t="s">
        <v>589</v>
      </c>
    </row>
    <row r="369" spans="2:65" s="12" customFormat="1" x14ac:dyDescent="0.2">
      <c r="B369" s="142"/>
      <c r="D369" s="143" t="s">
        <v>146</v>
      </c>
      <c r="E369" s="144" t="s">
        <v>1</v>
      </c>
      <c r="F369" s="145" t="s">
        <v>590</v>
      </c>
      <c r="H369" s="146">
        <v>632.5</v>
      </c>
      <c r="I369" s="147"/>
      <c r="L369" s="142"/>
      <c r="M369" s="148"/>
      <c r="T369" s="149"/>
      <c r="AT369" s="144" t="s">
        <v>146</v>
      </c>
      <c r="AU369" s="144" t="s">
        <v>82</v>
      </c>
      <c r="AV369" s="12" t="s">
        <v>82</v>
      </c>
      <c r="AW369" s="12" t="s">
        <v>30</v>
      </c>
      <c r="AX369" s="12" t="s">
        <v>80</v>
      </c>
      <c r="AY369" s="144" t="s">
        <v>138</v>
      </c>
    </row>
    <row r="370" spans="2:65" s="1" customFormat="1" ht="37.9" customHeight="1" x14ac:dyDescent="0.2">
      <c r="B370" s="31"/>
      <c r="C370" s="157" t="s">
        <v>373</v>
      </c>
      <c r="D370" s="157" t="s">
        <v>216</v>
      </c>
      <c r="E370" s="158" t="s">
        <v>591</v>
      </c>
      <c r="F370" s="159" t="s">
        <v>592</v>
      </c>
      <c r="G370" s="160" t="s">
        <v>186</v>
      </c>
      <c r="H370" s="161">
        <v>7.4749999999999996</v>
      </c>
      <c r="I370" s="162"/>
      <c r="J370" s="163">
        <f>ROUND(I370*H370,2)</f>
        <v>0</v>
      </c>
      <c r="K370" s="164"/>
      <c r="L370" s="165"/>
      <c r="M370" s="166" t="s">
        <v>1</v>
      </c>
      <c r="N370" s="167" t="s">
        <v>38</v>
      </c>
      <c r="P370" s="138">
        <f>O370*H370</f>
        <v>0</v>
      </c>
      <c r="Q370" s="138">
        <v>1.4999999999999999E-4</v>
      </c>
      <c r="R370" s="138">
        <f>Q370*H370</f>
        <v>1.1212499999999999E-3</v>
      </c>
      <c r="S370" s="138">
        <v>0</v>
      </c>
      <c r="T370" s="139">
        <f>S370*H370</f>
        <v>0</v>
      </c>
      <c r="AR370" s="140" t="s">
        <v>215</v>
      </c>
      <c r="AT370" s="140" t="s">
        <v>216</v>
      </c>
      <c r="AU370" s="140" t="s">
        <v>82</v>
      </c>
      <c r="AY370" s="16" t="s">
        <v>138</v>
      </c>
      <c r="BE370" s="141">
        <f>IF(N370="základní",J370,0)</f>
        <v>0</v>
      </c>
      <c r="BF370" s="141">
        <f>IF(N370="snížená",J370,0)</f>
        <v>0</v>
      </c>
      <c r="BG370" s="141">
        <f>IF(N370="zákl. přenesená",J370,0)</f>
        <v>0</v>
      </c>
      <c r="BH370" s="141">
        <f>IF(N370="sníž. přenesená",J370,0)</f>
        <v>0</v>
      </c>
      <c r="BI370" s="141">
        <f>IF(N370="nulová",J370,0)</f>
        <v>0</v>
      </c>
      <c r="BJ370" s="16" t="s">
        <v>80</v>
      </c>
      <c r="BK370" s="141">
        <f>ROUND(I370*H370,2)</f>
        <v>0</v>
      </c>
      <c r="BL370" s="16" t="s">
        <v>175</v>
      </c>
      <c r="BM370" s="140" t="s">
        <v>593</v>
      </c>
    </row>
    <row r="371" spans="2:65" s="1" customFormat="1" ht="33" customHeight="1" x14ac:dyDescent="0.2">
      <c r="B371" s="31"/>
      <c r="C371" s="157" t="s">
        <v>594</v>
      </c>
      <c r="D371" s="157" t="s">
        <v>216</v>
      </c>
      <c r="E371" s="158" t="s">
        <v>595</v>
      </c>
      <c r="F371" s="159" t="s">
        <v>596</v>
      </c>
      <c r="G371" s="160" t="s">
        <v>186</v>
      </c>
      <c r="H371" s="161">
        <v>7.4749999999999996</v>
      </c>
      <c r="I371" s="162"/>
      <c r="J371" s="163">
        <f>ROUND(I371*H371,2)</f>
        <v>0</v>
      </c>
      <c r="K371" s="164"/>
      <c r="L371" s="165"/>
      <c r="M371" s="166" t="s">
        <v>1</v>
      </c>
      <c r="N371" s="167" t="s">
        <v>38</v>
      </c>
      <c r="P371" s="138">
        <f>O371*H371</f>
        <v>0</v>
      </c>
      <c r="Q371" s="138">
        <v>5.0000000000000001E-4</v>
      </c>
      <c r="R371" s="138">
        <f>Q371*H371</f>
        <v>3.7374999999999999E-3</v>
      </c>
      <c r="S371" s="138">
        <v>0</v>
      </c>
      <c r="T371" s="139">
        <f>S371*H371</f>
        <v>0</v>
      </c>
      <c r="AR371" s="140" t="s">
        <v>215</v>
      </c>
      <c r="AT371" s="140" t="s">
        <v>216</v>
      </c>
      <c r="AU371" s="140" t="s">
        <v>82</v>
      </c>
      <c r="AY371" s="16" t="s">
        <v>138</v>
      </c>
      <c r="BE371" s="141">
        <f>IF(N371="základní",J371,0)</f>
        <v>0</v>
      </c>
      <c r="BF371" s="141">
        <f>IF(N371="snížená",J371,0)</f>
        <v>0</v>
      </c>
      <c r="BG371" s="141">
        <f>IF(N371="zákl. přenesená",J371,0)</f>
        <v>0</v>
      </c>
      <c r="BH371" s="141">
        <f>IF(N371="sníž. přenesená",J371,0)</f>
        <v>0</v>
      </c>
      <c r="BI371" s="141">
        <f>IF(N371="nulová",J371,0)</f>
        <v>0</v>
      </c>
      <c r="BJ371" s="16" t="s">
        <v>80</v>
      </c>
      <c r="BK371" s="141">
        <f>ROUND(I371*H371,2)</f>
        <v>0</v>
      </c>
      <c r="BL371" s="16" t="s">
        <v>175</v>
      </c>
      <c r="BM371" s="140" t="s">
        <v>597</v>
      </c>
    </row>
    <row r="372" spans="2:65" s="1" customFormat="1" ht="33" customHeight="1" x14ac:dyDescent="0.2">
      <c r="B372" s="31"/>
      <c r="C372" s="128" t="s">
        <v>598</v>
      </c>
      <c r="D372" s="128" t="s">
        <v>140</v>
      </c>
      <c r="E372" s="129" t="s">
        <v>599</v>
      </c>
      <c r="F372" s="130" t="s">
        <v>600</v>
      </c>
      <c r="G372" s="131" t="s">
        <v>186</v>
      </c>
      <c r="H372" s="132">
        <v>550</v>
      </c>
      <c r="I372" s="133"/>
      <c r="J372" s="134">
        <f>ROUND(I372*H372,2)</f>
        <v>0</v>
      </c>
      <c r="K372" s="135"/>
      <c r="L372" s="31"/>
      <c r="M372" s="136" t="s">
        <v>1</v>
      </c>
      <c r="N372" s="137" t="s">
        <v>38</v>
      </c>
      <c r="P372" s="138">
        <f>O372*H372</f>
        <v>0</v>
      </c>
      <c r="Q372" s="138">
        <v>0</v>
      </c>
      <c r="R372" s="138">
        <f>Q372*H372</f>
        <v>0</v>
      </c>
      <c r="S372" s="138">
        <v>0</v>
      </c>
      <c r="T372" s="139">
        <f>S372*H372</f>
        <v>0</v>
      </c>
      <c r="AR372" s="140" t="s">
        <v>175</v>
      </c>
      <c r="AT372" s="140" t="s">
        <v>140</v>
      </c>
      <c r="AU372" s="140" t="s">
        <v>82</v>
      </c>
      <c r="AY372" s="16" t="s">
        <v>138</v>
      </c>
      <c r="BE372" s="141">
        <f>IF(N372="základní",J372,0)</f>
        <v>0</v>
      </c>
      <c r="BF372" s="141">
        <f>IF(N372="snížená",J372,0)</f>
        <v>0</v>
      </c>
      <c r="BG372" s="141">
        <f>IF(N372="zákl. přenesená",J372,0)</f>
        <v>0</v>
      </c>
      <c r="BH372" s="141">
        <f>IF(N372="sníž. přenesená",J372,0)</f>
        <v>0</v>
      </c>
      <c r="BI372" s="141">
        <f>IF(N372="nulová",J372,0)</f>
        <v>0</v>
      </c>
      <c r="BJ372" s="16" t="s">
        <v>80</v>
      </c>
      <c r="BK372" s="141">
        <f>ROUND(I372*H372,2)</f>
        <v>0</v>
      </c>
      <c r="BL372" s="16" t="s">
        <v>175</v>
      </c>
      <c r="BM372" s="140" t="s">
        <v>601</v>
      </c>
    </row>
    <row r="373" spans="2:65" s="1" customFormat="1" ht="24.2" customHeight="1" x14ac:dyDescent="0.2">
      <c r="B373" s="31"/>
      <c r="C373" s="128" t="s">
        <v>602</v>
      </c>
      <c r="D373" s="128" t="s">
        <v>140</v>
      </c>
      <c r="E373" s="129" t="s">
        <v>603</v>
      </c>
      <c r="F373" s="130" t="s">
        <v>604</v>
      </c>
      <c r="G373" s="131" t="s">
        <v>186</v>
      </c>
      <c r="H373" s="132">
        <v>13</v>
      </c>
      <c r="I373" s="133"/>
      <c r="J373" s="134">
        <f>ROUND(I373*H373,2)</f>
        <v>0</v>
      </c>
      <c r="K373" s="135"/>
      <c r="L373" s="31"/>
      <c r="M373" s="136" t="s">
        <v>1</v>
      </c>
      <c r="N373" s="137" t="s">
        <v>38</v>
      </c>
      <c r="P373" s="138">
        <f>O373*H373</f>
        <v>0</v>
      </c>
      <c r="Q373" s="138">
        <v>0</v>
      </c>
      <c r="R373" s="138">
        <f>Q373*H373</f>
        <v>0</v>
      </c>
      <c r="S373" s="138">
        <v>0</v>
      </c>
      <c r="T373" s="139">
        <f>S373*H373</f>
        <v>0</v>
      </c>
      <c r="AR373" s="140" t="s">
        <v>175</v>
      </c>
      <c r="AT373" s="140" t="s">
        <v>140</v>
      </c>
      <c r="AU373" s="140" t="s">
        <v>82</v>
      </c>
      <c r="AY373" s="16" t="s">
        <v>138</v>
      </c>
      <c r="BE373" s="141">
        <f>IF(N373="základní",J373,0)</f>
        <v>0</v>
      </c>
      <c r="BF373" s="141">
        <f>IF(N373="snížená",J373,0)</f>
        <v>0</v>
      </c>
      <c r="BG373" s="141">
        <f>IF(N373="zákl. přenesená",J373,0)</f>
        <v>0</v>
      </c>
      <c r="BH373" s="141">
        <f>IF(N373="sníž. přenesená",J373,0)</f>
        <v>0</v>
      </c>
      <c r="BI373" s="141">
        <f>IF(N373="nulová",J373,0)</f>
        <v>0</v>
      </c>
      <c r="BJ373" s="16" t="s">
        <v>80</v>
      </c>
      <c r="BK373" s="141">
        <f>ROUND(I373*H373,2)</f>
        <v>0</v>
      </c>
      <c r="BL373" s="16" t="s">
        <v>175</v>
      </c>
      <c r="BM373" s="140" t="s">
        <v>605</v>
      </c>
    </row>
    <row r="374" spans="2:65" s="1" customFormat="1" ht="24.2" customHeight="1" x14ac:dyDescent="0.2">
      <c r="B374" s="31"/>
      <c r="C374" s="128" t="s">
        <v>606</v>
      </c>
      <c r="D374" s="128" t="s">
        <v>140</v>
      </c>
      <c r="E374" s="129" t="s">
        <v>607</v>
      </c>
      <c r="F374" s="130" t="s">
        <v>608</v>
      </c>
      <c r="G374" s="131" t="s">
        <v>582</v>
      </c>
      <c r="H374" s="174"/>
      <c r="I374" s="133"/>
      <c r="J374" s="134">
        <f>ROUND(I374*H374,2)</f>
        <v>0</v>
      </c>
      <c r="K374" s="135"/>
      <c r="L374" s="31"/>
      <c r="M374" s="136" t="s">
        <v>1</v>
      </c>
      <c r="N374" s="137" t="s">
        <v>38</v>
      </c>
      <c r="P374" s="138">
        <f>O374*H374</f>
        <v>0</v>
      </c>
      <c r="Q374" s="138">
        <v>0</v>
      </c>
      <c r="R374" s="138">
        <f>Q374*H374</f>
        <v>0</v>
      </c>
      <c r="S374" s="138">
        <v>0</v>
      </c>
      <c r="T374" s="139">
        <f>S374*H374</f>
        <v>0</v>
      </c>
      <c r="AR374" s="140" t="s">
        <v>175</v>
      </c>
      <c r="AT374" s="140" t="s">
        <v>140</v>
      </c>
      <c r="AU374" s="140" t="s">
        <v>82</v>
      </c>
      <c r="AY374" s="16" t="s">
        <v>138</v>
      </c>
      <c r="BE374" s="141">
        <f>IF(N374="základní",J374,0)</f>
        <v>0</v>
      </c>
      <c r="BF374" s="141">
        <f>IF(N374="snížená",J374,0)</f>
        <v>0</v>
      </c>
      <c r="BG374" s="141">
        <f>IF(N374="zákl. přenesená",J374,0)</f>
        <v>0</v>
      </c>
      <c r="BH374" s="141">
        <f>IF(N374="sníž. přenesená",J374,0)</f>
        <v>0</v>
      </c>
      <c r="BI374" s="141">
        <f>IF(N374="nulová",J374,0)</f>
        <v>0</v>
      </c>
      <c r="BJ374" s="16" t="s">
        <v>80</v>
      </c>
      <c r="BK374" s="141">
        <f>ROUND(I374*H374,2)</f>
        <v>0</v>
      </c>
      <c r="BL374" s="16" t="s">
        <v>175</v>
      </c>
      <c r="BM374" s="140" t="s">
        <v>609</v>
      </c>
    </row>
    <row r="375" spans="2:65" s="11" customFormat="1" ht="22.9" customHeight="1" x14ac:dyDescent="0.2">
      <c r="B375" s="116"/>
      <c r="D375" s="117" t="s">
        <v>72</v>
      </c>
      <c r="E375" s="126" t="s">
        <v>610</v>
      </c>
      <c r="F375" s="126" t="s">
        <v>611</v>
      </c>
      <c r="I375" s="119"/>
      <c r="J375" s="127">
        <f>BK375</f>
        <v>0</v>
      </c>
      <c r="L375" s="116"/>
      <c r="M375" s="121"/>
      <c r="P375" s="122">
        <f>SUM(P376:P384)</f>
        <v>0</v>
      </c>
      <c r="R375" s="122">
        <f>SUM(R376:R384)</f>
        <v>0</v>
      </c>
      <c r="T375" s="123">
        <f>SUM(T376:T384)</f>
        <v>0</v>
      </c>
      <c r="AR375" s="117" t="s">
        <v>82</v>
      </c>
      <c r="AT375" s="124" t="s">
        <v>72</v>
      </c>
      <c r="AU375" s="124" t="s">
        <v>80</v>
      </c>
      <c r="AY375" s="117" t="s">
        <v>138</v>
      </c>
      <c r="BK375" s="125">
        <f>SUM(BK376:BK384)</f>
        <v>0</v>
      </c>
    </row>
    <row r="376" spans="2:65" s="1" customFormat="1" ht="24.2" customHeight="1" x14ac:dyDescent="0.2">
      <c r="B376" s="31"/>
      <c r="C376" s="128" t="s">
        <v>612</v>
      </c>
      <c r="D376" s="128" t="s">
        <v>140</v>
      </c>
      <c r="E376" s="129" t="s">
        <v>613</v>
      </c>
      <c r="F376" s="130" t="s">
        <v>614</v>
      </c>
      <c r="G376" s="131" t="s">
        <v>186</v>
      </c>
      <c r="H376" s="132">
        <v>784</v>
      </c>
      <c r="I376" s="133"/>
      <c r="J376" s="134">
        <f>ROUND(I376*H376,2)</f>
        <v>0</v>
      </c>
      <c r="K376" s="135"/>
      <c r="L376" s="31"/>
      <c r="M376" s="136" t="s">
        <v>1</v>
      </c>
      <c r="N376" s="137" t="s">
        <v>38</v>
      </c>
      <c r="P376" s="138">
        <f>O376*H376</f>
        <v>0</v>
      </c>
      <c r="Q376" s="138">
        <v>0</v>
      </c>
      <c r="R376" s="138">
        <f>Q376*H376</f>
        <v>0</v>
      </c>
      <c r="S376" s="138">
        <v>0</v>
      </c>
      <c r="T376" s="139">
        <f>S376*H376</f>
        <v>0</v>
      </c>
      <c r="AR376" s="140" t="s">
        <v>175</v>
      </c>
      <c r="AT376" s="140" t="s">
        <v>140</v>
      </c>
      <c r="AU376" s="140" t="s">
        <v>82</v>
      </c>
      <c r="AY376" s="16" t="s">
        <v>138</v>
      </c>
      <c r="BE376" s="141">
        <f>IF(N376="základní",J376,0)</f>
        <v>0</v>
      </c>
      <c r="BF376" s="141">
        <f>IF(N376="snížená",J376,0)</f>
        <v>0</v>
      </c>
      <c r="BG376" s="141">
        <f>IF(N376="zákl. přenesená",J376,0)</f>
        <v>0</v>
      </c>
      <c r="BH376" s="141">
        <f>IF(N376="sníž. přenesená",J376,0)</f>
        <v>0</v>
      </c>
      <c r="BI376" s="141">
        <f>IF(N376="nulová",J376,0)</f>
        <v>0</v>
      </c>
      <c r="BJ376" s="16" t="s">
        <v>80</v>
      </c>
      <c r="BK376" s="141">
        <f>ROUND(I376*H376,2)</f>
        <v>0</v>
      </c>
      <c r="BL376" s="16" t="s">
        <v>175</v>
      </c>
      <c r="BM376" s="140" t="s">
        <v>615</v>
      </c>
    </row>
    <row r="377" spans="2:65" s="1" customFormat="1" ht="24.2" customHeight="1" x14ac:dyDescent="0.2">
      <c r="B377" s="31"/>
      <c r="C377" s="128" t="s">
        <v>386</v>
      </c>
      <c r="D377" s="128" t="s">
        <v>140</v>
      </c>
      <c r="E377" s="129" t="s">
        <v>616</v>
      </c>
      <c r="F377" s="130" t="s">
        <v>617</v>
      </c>
      <c r="G377" s="131" t="s">
        <v>186</v>
      </c>
      <c r="H377" s="132">
        <v>5.28</v>
      </c>
      <c r="I377" s="133"/>
      <c r="J377" s="134">
        <f>ROUND(I377*H377,2)</f>
        <v>0</v>
      </c>
      <c r="K377" s="135"/>
      <c r="L377" s="31"/>
      <c r="M377" s="136" t="s">
        <v>1</v>
      </c>
      <c r="N377" s="137" t="s">
        <v>38</v>
      </c>
      <c r="P377" s="138">
        <f>O377*H377</f>
        <v>0</v>
      </c>
      <c r="Q377" s="138">
        <v>0</v>
      </c>
      <c r="R377" s="138">
        <f>Q377*H377</f>
        <v>0</v>
      </c>
      <c r="S377" s="138">
        <v>0</v>
      </c>
      <c r="T377" s="139">
        <f>S377*H377</f>
        <v>0</v>
      </c>
      <c r="AR377" s="140" t="s">
        <v>175</v>
      </c>
      <c r="AT377" s="140" t="s">
        <v>140</v>
      </c>
      <c r="AU377" s="140" t="s">
        <v>82</v>
      </c>
      <c r="AY377" s="16" t="s">
        <v>138</v>
      </c>
      <c r="BE377" s="141">
        <f>IF(N377="základní",J377,0)</f>
        <v>0</v>
      </c>
      <c r="BF377" s="141">
        <f>IF(N377="snížená",J377,0)</f>
        <v>0</v>
      </c>
      <c r="BG377" s="141">
        <f>IF(N377="zákl. přenesená",J377,0)</f>
        <v>0</v>
      </c>
      <c r="BH377" s="141">
        <f>IF(N377="sníž. přenesená",J377,0)</f>
        <v>0</v>
      </c>
      <c r="BI377" s="141">
        <f>IF(N377="nulová",J377,0)</f>
        <v>0</v>
      </c>
      <c r="BJ377" s="16" t="s">
        <v>80</v>
      </c>
      <c r="BK377" s="141">
        <f>ROUND(I377*H377,2)</f>
        <v>0</v>
      </c>
      <c r="BL377" s="16" t="s">
        <v>175</v>
      </c>
      <c r="BM377" s="140" t="s">
        <v>618</v>
      </c>
    </row>
    <row r="378" spans="2:65" s="12" customFormat="1" x14ac:dyDescent="0.2">
      <c r="B378" s="142"/>
      <c r="D378" s="143" t="s">
        <v>146</v>
      </c>
      <c r="E378" s="144" t="s">
        <v>1</v>
      </c>
      <c r="F378" s="145" t="s">
        <v>619</v>
      </c>
      <c r="H378" s="146">
        <v>5.28</v>
      </c>
      <c r="I378" s="147"/>
      <c r="L378" s="142"/>
      <c r="M378" s="148"/>
      <c r="T378" s="149"/>
      <c r="AT378" s="144" t="s">
        <v>146</v>
      </c>
      <c r="AU378" s="144" t="s">
        <v>82</v>
      </c>
      <c r="AV378" s="12" t="s">
        <v>82</v>
      </c>
      <c r="AW378" s="12" t="s">
        <v>30</v>
      </c>
      <c r="AX378" s="12" t="s">
        <v>73</v>
      </c>
      <c r="AY378" s="144" t="s">
        <v>138</v>
      </c>
    </row>
    <row r="379" spans="2:65" s="13" customFormat="1" x14ac:dyDescent="0.2">
      <c r="B379" s="150"/>
      <c r="D379" s="143" t="s">
        <v>146</v>
      </c>
      <c r="E379" s="151" t="s">
        <v>1</v>
      </c>
      <c r="F379" s="152" t="s">
        <v>148</v>
      </c>
      <c r="H379" s="153">
        <v>5.28</v>
      </c>
      <c r="I379" s="154"/>
      <c r="L379" s="150"/>
      <c r="M379" s="155"/>
      <c r="T379" s="156"/>
      <c r="AT379" s="151" t="s">
        <v>146</v>
      </c>
      <c r="AU379" s="151" t="s">
        <v>82</v>
      </c>
      <c r="AV379" s="13" t="s">
        <v>144</v>
      </c>
      <c r="AW379" s="13" t="s">
        <v>30</v>
      </c>
      <c r="AX379" s="13" t="s">
        <v>80</v>
      </c>
      <c r="AY379" s="151" t="s">
        <v>138</v>
      </c>
    </row>
    <row r="380" spans="2:65" s="1" customFormat="1" ht="21.75" customHeight="1" x14ac:dyDescent="0.2">
      <c r="B380" s="31"/>
      <c r="C380" s="157" t="s">
        <v>620</v>
      </c>
      <c r="D380" s="157" t="s">
        <v>216</v>
      </c>
      <c r="E380" s="158" t="s">
        <v>621</v>
      </c>
      <c r="F380" s="159" t="s">
        <v>622</v>
      </c>
      <c r="G380" s="160" t="s">
        <v>186</v>
      </c>
      <c r="H380" s="161">
        <v>6.0720000000000001</v>
      </c>
      <c r="I380" s="162"/>
      <c r="J380" s="163">
        <f>ROUND(I380*H380,2)</f>
        <v>0</v>
      </c>
      <c r="K380" s="164"/>
      <c r="L380" s="165"/>
      <c r="M380" s="166" t="s">
        <v>1</v>
      </c>
      <c r="N380" s="167" t="s">
        <v>38</v>
      </c>
      <c r="P380" s="138">
        <f>O380*H380</f>
        <v>0</v>
      </c>
      <c r="Q380" s="138">
        <v>0</v>
      </c>
      <c r="R380" s="138">
        <f>Q380*H380</f>
        <v>0</v>
      </c>
      <c r="S380" s="138">
        <v>0</v>
      </c>
      <c r="T380" s="139">
        <f>S380*H380</f>
        <v>0</v>
      </c>
      <c r="AR380" s="140" t="s">
        <v>215</v>
      </c>
      <c r="AT380" s="140" t="s">
        <v>216</v>
      </c>
      <c r="AU380" s="140" t="s">
        <v>82</v>
      </c>
      <c r="AY380" s="16" t="s">
        <v>138</v>
      </c>
      <c r="BE380" s="141">
        <f>IF(N380="základní",J380,0)</f>
        <v>0</v>
      </c>
      <c r="BF380" s="141">
        <f>IF(N380="snížená",J380,0)</f>
        <v>0</v>
      </c>
      <c r="BG380" s="141">
        <f>IF(N380="zákl. přenesená",J380,0)</f>
        <v>0</v>
      </c>
      <c r="BH380" s="141">
        <f>IF(N380="sníž. přenesená",J380,0)</f>
        <v>0</v>
      </c>
      <c r="BI380" s="141">
        <f>IF(N380="nulová",J380,0)</f>
        <v>0</v>
      </c>
      <c r="BJ380" s="16" t="s">
        <v>80</v>
      </c>
      <c r="BK380" s="141">
        <f>ROUND(I380*H380,2)</f>
        <v>0</v>
      </c>
      <c r="BL380" s="16" t="s">
        <v>175</v>
      </c>
      <c r="BM380" s="140" t="s">
        <v>623</v>
      </c>
    </row>
    <row r="381" spans="2:65" s="12" customFormat="1" x14ac:dyDescent="0.2">
      <c r="B381" s="142"/>
      <c r="D381" s="143" t="s">
        <v>146</v>
      </c>
      <c r="E381" s="144" t="s">
        <v>1</v>
      </c>
      <c r="F381" s="145" t="s">
        <v>624</v>
      </c>
      <c r="H381" s="146">
        <v>6.0720000000000001</v>
      </c>
      <c r="I381" s="147"/>
      <c r="L381" s="142"/>
      <c r="M381" s="148"/>
      <c r="T381" s="149"/>
      <c r="AT381" s="144" t="s">
        <v>146</v>
      </c>
      <c r="AU381" s="144" t="s">
        <v>82</v>
      </c>
      <c r="AV381" s="12" t="s">
        <v>82</v>
      </c>
      <c r="AW381" s="12" t="s">
        <v>30</v>
      </c>
      <c r="AX381" s="12" t="s">
        <v>73</v>
      </c>
      <c r="AY381" s="144" t="s">
        <v>138</v>
      </c>
    </row>
    <row r="382" spans="2:65" s="13" customFormat="1" x14ac:dyDescent="0.2">
      <c r="B382" s="150"/>
      <c r="D382" s="143" t="s">
        <v>146</v>
      </c>
      <c r="E382" s="151" t="s">
        <v>1</v>
      </c>
      <c r="F382" s="152" t="s">
        <v>148</v>
      </c>
      <c r="H382" s="153">
        <v>6.0720000000000001</v>
      </c>
      <c r="I382" s="154"/>
      <c r="L382" s="150"/>
      <c r="M382" s="155"/>
      <c r="T382" s="156"/>
      <c r="AT382" s="151" t="s">
        <v>146</v>
      </c>
      <c r="AU382" s="151" t="s">
        <v>82</v>
      </c>
      <c r="AV382" s="13" t="s">
        <v>144</v>
      </c>
      <c r="AW382" s="13" t="s">
        <v>30</v>
      </c>
      <c r="AX382" s="13" t="s">
        <v>80</v>
      </c>
      <c r="AY382" s="151" t="s">
        <v>138</v>
      </c>
    </row>
    <row r="383" spans="2:65" s="1" customFormat="1" ht="24.2" customHeight="1" x14ac:dyDescent="0.2">
      <c r="B383" s="31"/>
      <c r="C383" s="128" t="s">
        <v>390</v>
      </c>
      <c r="D383" s="128" t="s">
        <v>140</v>
      </c>
      <c r="E383" s="129" t="s">
        <v>625</v>
      </c>
      <c r="F383" s="130" t="s">
        <v>626</v>
      </c>
      <c r="G383" s="131" t="s">
        <v>186</v>
      </c>
      <c r="H383" s="132">
        <v>385.61</v>
      </c>
      <c r="I383" s="133"/>
      <c r="J383" s="134">
        <f>ROUND(I383*H383,2)</f>
        <v>0</v>
      </c>
      <c r="K383" s="135"/>
      <c r="L383" s="31"/>
      <c r="M383" s="136" t="s">
        <v>1</v>
      </c>
      <c r="N383" s="137" t="s">
        <v>38</v>
      </c>
      <c r="P383" s="138">
        <f>O383*H383</f>
        <v>0</v>
      </c>
      <c r="Q383" s="138">
        <v>0</v>
      </c>
      <c r="R383" s="138">
        <f>Q383*H383</f>
        <v>0</v>
      </c>
      <c r="S383" s="138">
        <v>0</v>
      </c>
      <c r="T383" s="139">
        <f>S383*H383</f>
        <v>0</v>
      </c>
      <c r="AR383" s="140" t="s">
        <v>175</v>
      </c>
      <c r="AT383" s="140" t="s">
        <v>140</v>
      </c>
      <c r="AU383" s="140" t="s">
        <v>82</v>
      </c>
      <c r="AY383" s="16" t="s">
        <v>138</v>
      </c>
      <c r="BE383" s="141">
        <f>IF(N383="základní",J383,0)</f>
        <v>0</v>
      </c>
      <c r="BF383" s="141">
        <f>IF(N383="snížená",J383,0)</f>
        <v>0</v>
      </c>
      <c r="BG383" s="141">
        <f>IF(N383="zákl. přenesená",J383,0)</f>
        <v>0</v>
      </c>
      <c r="BH383" s="141">
        <f>IF(N383="sníž. přenesená",J383,0)</f>
        <v>0</v>
      </c>
      <c r="BI383" s="141">
        <f>IF(N383="nulová",J383,0)</f>
        <v>0</v>
      </c>
      <c r="BJ383" s="16" t="s">
        <v>80</v>
      </c>
      <c r="BK383" s="141">
        <f>ROUND(I383*H383,2)</f>
        <v>0</v>
      </c>
      <c r="BL383" s="16" t="s">
        <v>175</v>
      </c>
      <c r="BM383" s="140" t="s">
        <v>627</v>
      </c>
    </row>
    <row r="384" spans="2:65" s="1" customFormat="1" ht="24.2" customHeight="1" x14ac:dyDescent="0.2">
      <c r="B384" s="31"/>
      <c r="C384" s="128" t="s">
        <v>628</v>
      </c>
      <c r="D384" s="128" t="s">
        <v>140</v>
      </c>
      <c r="E384" s="129" t="s">
        <v>629</v>
      </c>
      <c r="F384" s="130" t="s">
        <v>630</v>
      </c>
      <c r="G384" s="131" t="s">
        <v>582</v>
      </c>
      <c r="H384" s="174"/>
      <c r="I384" s="133"/>
      <c r="J384" s="134">
        <f>ROUND(I384*H384,2)</f>
        <v>0</v>
      </c>
      <c r="K384" s="135"/>
      <c r="L384" s="31"/>
      <c r="M384" s="136" t="s">
        <v>1</v>
      </c>
      <c r="N384" s="137" t="s">
        <v>38</v>
      </c>
      <c r="P384" s="138">
        <f>O384*H384</f>
        <v>0</v>
      </c>
      <c r="Q384" s="138">
        <v>0</v>
      </c>
      <c r="R384" s="138">
        <f>Q384*H384</f>
        <v>0</v>
      </c>
      <c r="S384" s="138">
        <v>0</v>
      </c>
      <c r="T384" s="139">
        <f>S384*H384</f>
        <v>0</v>
      </c>
      <c r="AR384" s="140" t="s">
        <v>175</v>
      </c>
      <c r="AT384" s="140" t="s">
        <v>140</v>
      </c>
      <c r="AU384" s="140" t="s">
        <v>82</v>
      </c>
      <c r="AY384" s="16" t="s">
        <v>138</v>
      </c>
      <c r="BE384" s="141">
        <f>IF(N384="základní",J384,0)</f>
        <v>0</v>
      </c>
      <c r="BF384" s="141">
        <f>IF(N384="snížená",J384,0)</f>
        <v>0</v>
      </c>
      <c r="BG384" s="141">
        <f>IF(N384="zákl. přenesená",J384,0)</f>
        <v>0</v>
      </c>
      <c r="BH384" s="141">
        <f>IF(N384="sníž. přenesená",J384,0)</f>
        <v>0</v>
      </c>
      <c r="BI384" s="141">
        <f>IF(N384="nulová",J384,0)</f>
        <v>0</v>
      </c>
      <c r="BJ384" s="16" t="s">
        <v>80</v>
      </c>
      <c r="BK384" s="141">
        <f>ROUND(I384*H384,2)</f>
        <v>0</v>
      </c>
      <c r="BL384" s="16" t="s">
        <v>175</v>
      </c>
      <c r="BM384" s="140" t="s">
        <v>631</v>
      </c>
    </row>
    <row r="385" spans="2:65" s="11" customFormat="1" ht="22.9" customHeight="1" x14ac:dyDescent="0.2">
      <c r="B385" s="116"/>
      <c r="D385" s="117" t="s">
        <v>72</v>
      </c>
      <c r="E385" s="126" t="s">
        <v>632</v>
      </c>
      <c r="F385" s="126" t="s">
        <v>633</v>
      </c>
      <c r="I385" s="119"/>
      <c r="J385" s="127">
        <f>BK385</f>
        <v>0</v>
      </c>
      <c r="L385" s="116"/>
      <c r="M385" s="121"/>
      <c r="P385" s="122">
        <f>SUM(P386:P399)</f>
        <v>0</v>
      </c>
      <c r="R385" s="122">
        <f>SUM(R386:R399)</f>
        <v>0</v>
      </c>
      <c r="T385" s="123">
        <f>SUM(T386:T399)</f>
        <v>0</v>
      </c>
      <c r="AR385" s="117" t="s">
        <v>82</v>
      </c>
      <c r="AT385" s="124" t="s">
        <v>72</v>
      </c>
      <c r="AU385" s="124" t="s">
        <v>80</v>
      </c>
      <c r="AY385" s="117" t="s">
        <v>138</v>
      </c>
      <c r="BK385" s="125">
        <f>SUM(BK386:BK399)</f>
        <v>0</v>
      </c>
    </row>
    <row r="386" spans="2:65" s="1" customFormat="1" ht="24.2" customHeight="1" x14ac:dyDescent="0.2">
      <c r="B386" s="31"/>
      <c r="C386" s="157" t="s">
        <v>395</v>
      </c>
      <c r="D386" s="157" t="s">
        <v>216</v>
      </c>
      <c r="E386" s="158" t="s">
        <v>634</v>
      </c>
      <c r="F386" s="159" t="s">
        <v>635</v>
      </c>
      <c r="G386" s="160" t="s">
        <v>186</v>
      </c>
      <c r="H386" s="161">
        <v>148.05000000000001</v>
      </c>
      <c r="I386" s="162"/>
      <c r="J386" s="163">
        <f>ROUND(I386*H386,2)</f>
        <v>0</v>
      </c>
      <c r="K386" s="164"/>
      <c r="L386" s="165"/>
      <c r="M386" s="166" t="s">
        <v>1</v>
      </c>
      <c r="N386" s="167" t="s">
        <v>38</v>
      </c>
      <c r="P386" s="138">
        <f>O386*H386</f>
        <v>0</v>
      </c>
      <c r="Q386" s="138">
        <v>0</v>
      </c>
      <c r="R386" s="138">
        <f>Q386*H386</f>
        <v>0</v>
      </c>
      <c r="S386" s="138">
        <v>0</v>
      </c>
      <c r="T386" s="139">
        <f>S386*H386</f>
        <v>0</v>
      </c>
      <c r="AR386" s="140" t="s">
        <v>215</v>
      </c>
      <c r="AT386" s="140" t="s">
        <v>216</v>
      </c>
      <c r="AU386" s="140" t="s">
        <v>82</v>
      </c>
      <c r="AY386" s="16" t="s">
        <v>138</v>
      </c>
      <c r="BE386" s="141">
        <f>IF(N386="základní",J386,0)</f>
        <v>0</v>
      </c>
      <c r="BF386" s="141">
        <f>IF(N386="snížená",J386,0)</f>
        <v>0</v>
      </c>
      <c r="BG386" s="141">
        <f>IF(N386="zákl. přenesená",J386,0)</f>
        <v>0</v>
      </c>
      <c r="BH386" s="141">
        <f>IF(N386="sníž. přenesená",J386,0)</f>
        <v>0</v>
      </c>
      <c r="BI386" s="141">
        <f>IF(N386="nulová",J386,0)</f>
        <v>0</v>
      </c>
      <c r="BJ386" s="16" t="s">
        <v>80</v>
      </c>
      <c r="BK386" s="141">
        <f>ROUND(I386*H386,2)</f>
        <v>0</v>
      </c>
      <c r="BL386" s="16" t="s">
        <v>175</v>
      </c>
      <c r="BM386" s="140" t="s">
        <v>636</v>
      </c>
    </row>
    <row r="387" spans="2:65" s="12" customFormat="1" x14ac:dyDescent="0.2">
      <c r="B387" s="142"/>
      <c r="D387" s="143" t="s">
        <v>146</v>
      </c>
      <c r="E387" s="144" t="s">
        <v>1</v>
      </c>
      <c r="F387" s="145" t="s">
        <v>637</v>
      </c>
      <c r="H387" s="146">
        <v>148.05000000000001</v>
      </c>
      <c r="I387" s="147"/>
      <c r="L387" s="142"/>
      <c r="M387" s="148"/>
      <c r="T387" s="149"/>
      <c r="AT387" s="144" t="s">
        <v>146</v>
      </c>
      <c r="AU387" s="144" t="s">
        <v>82</v>
      </c>
      <c r="AV387" s="12" t="s">
        <v>82</v>
      </c>
      <c r="AW387" s="12" t="s">
        <v>30</v>
      </c>
      <c r="AX387" s="12" t="s">
        <v>73</v>
      </c>
      <c r="AY387" s="144" t="s">
        <v>138</v>
      </c>
    </row>
    <row r="388" spans="2:65" s="13" customFormat="1" x14ac:dyDescent="0.2">
      <c r="B388" s="150"/>
      <c r="D388" s="143" t="s">
        <v>146</v>
      </c>
      <c r="E388" s="151" t="s">
        <v>1</v>
      </c>
      <c r="F388" s="152" t="s">
        <v>148</v>
      </c>
      <c r="H388" s="153">
        <v>148.05000000000001</v>
      </c>
      <c r="I388" s="154"/>
      <c r="L388" s="150"/>
      <c r="M388" s="155"/>
      <c r="T388" s="156"/>
      <c r="AT388" s="151" t="s">
        <v>146</v>
      </c>
      <c r="AU388" s="151" t="s">
        <v>82</v>
      </c>
      <c r="AV388" s="13" t="s">
        <v>144</v>
      </c>
      <c r="AW388" s="13" t="s">
        <v>30</v>
      </c>
      <c r="AX388" s="13" t="s">
        <v>80</v>
      </c>
      <c r="AY388" s="151" t="s">
        <v>138</v>
      </c>
    </row>
    <row r="389" spans="2:65" s="1" customFormat="1" ht="21.75" customHeight="1" x14ac:dyDescent="0.2">
      <c r="B389" s="31"/>
      <c r="C389" s="157" t="s">
        <v>638</v>
      </c>
      <c r="D389" s="157" t="s">
        <v>216</v>
      </c>
      <c r="E389" s="158" t="s">
        <v>639</v>
      </c>
      <c r="F389" s="159" t="s">
        <v>640</v>
      </c>
      <c r="G389" s="160" t="s">
        <v>186</v>
      </c>
      <c r="H389" s="161">
        <v>67.2</v>
      </c>
      <c r="I389" s="162"/>
      <c r="J389" s="163">
        <f>ROUND(I389*H389,2)</f>
        <v>0</v>
      </c>
      <c r="K389" s="164"/>
      <c r="L389" s="165"/>
      <c r="M389" s="166" t="s">
        <v>1</v>
      </c>
      <c r="N389" s="167" t="s">
        <v>38</v>
      </c>
      <c r="P389" s="138">
        <f>O389*H389</f>
        <v>0</v>
      </c>
      <c r="Q389" s="138">
        <v>0</v>
      </c>
      <c r="R389" s="138">
        <f>Q389*H389</f>
        <v>0</v>
      </c>
      <c r="S389" s="138">
        <v>0</v>
      </c>
      <c r="T389" s="139">
        <f>S389*H389</f>
        <v>0</v>
      </c>
      <c r="AR389" s="140" t="s">
        <v>215</v>
      </c>
      <c r="AT389" s="140" t="s">
        <v>216</v>
      </c>
      <c r="AU389" s="140" t="s">
        <v>82</v>
      </c>
      <c r="AY389" s="16" t="s">
        <v>138</v>
      </c>
      <c r="BE389" s="141">
        <f>IF(N389="základní",J389,0)</f>
        <v>0</v>
      </c>
      <c r="BF389" s="141">
        <f>IF(N389="snížená",J389,0)</f>
        <v>0</v>
      </c>
      <c r="BG389" s="141">
        <f>IF(N389="zákl. přenesená",J389,0)</f>
        <v>0</v>
      </c>
      <c r="BH389" s="141">
        <f>IF(N389="sníž. přenesená",J389,0)</f>
        <v>0</v>
      </c>
      <c r="BI389" s="141">
        <f>IF(N389="nulová",J389,0)</f>
        <v>0</v>
      </c>
      <c r="BJ389" s="16" t="s">
        <v>80</v>
      </c>
      <c r="BK389" s="141">
        <f>ROUND(I389*H389,2)</f>
        <v>0</v>
      </c>
      <c r="BL389" s="16" t="s">
        <v>175</v>
      </c>
      <c r="BM389" s="140" t="s">
        <v>641</v>
      </c>
    </row>
    <row r="390" spans="2:65" s="12" customFormat="1" x14ac:dyDescent="0.2">
      <c r="B390" s="142"/>
      <c r="D390" s="143" t="s">
        <v>146</v>
      </c>
      <c r="E390" s="144" t="s">
        <v>1</v>
      </c>
      <c r="F390" s="145" t="s">
        <v>642</v>
      </c>
      <c r="H390" s="146">
        <v>67.2</v>
      </c>
      <c r="I390" s="147"/>
      <c r="L390" s="142"/>
      <c r="M390" s="148"/>
      <c r="T390" s="149"/>
      <c r="AT390" s="144" t="s">
        <v>146</v>
      </c>
      <c r="AU390" s="144" t="s">
        <v>82</v>
      </c>
      <c r="AV390" s="12" t="s">
        <v>82</v>
      </c>
      <c r="AW390" s="12" t="s">
        <v>30</v>
      </c>
      <c r="AX390" s="12" t="s">
        <v>73</v>
      </c>
      <c r="AY390" s="144" t="s">
        <v>138</v>
      </c>
    </row>
    <row r="391" spans="2:65" s="13" customFormat="1" x14ac:dyDescent="0.2">
      <c r="B391" s="150"/>
      <c r="D391" s="143" t="s">
        <v>146</v>
      </c>
      <c r="E391" s="151" t="s">
        <v>1</v>
      </c>
      <c r="F391" s="152" t="s">
        <v>148</v>
      </c>
      <c r="H391" s="153">
        <v>67.2</v>
      </c>
      <c r="I391" s="154"/>
      <c r="L391" s="150"/>
      <c r="M391" s="155"/>
      <c r="T391" s="156"/>
      <c r="AT391" s="151" t="s">
        <v>146</v>
      </c>
      <c r="AU391" s="151" t="s">
        <v>82</v>
      </c>
      <c r="AV391" s="13" t="s">
        <v>144</v>
      </c>
      <c r="AW391" s="13" t="s">
        <v>30</v>
      </c>
      <c r="AX391" s="13" t="s">
        <v>80</v>
      </c>
      <c r="AY391" s="151" t="s">
        <v>138</v>
      </c>
    </row>
    <row r="392" spans="2:65" s="1" customFormat="1" ht="24.2" customHeight="1" x14ac:dyDescent="0.2">
      <c r="B392" s="31"/>
      <c r="C392" s="157" t="s">
        <v>398</v>
      </c>
      <c r="D392" s="157" t="s">
        <v>216</v>
      </c>
      <c r="E392" s="158" t="s">
        <v>643</v>
      </c>
      <c r="F392" s="159" t="s">
        <v>644</v>
      </c>
      <c r="G392" s="160" t="s">
        <v>186</v>
      </c>
      <c r="H392" s="161">
        <v>68.040000000000006</v>
      </c>
      <c r="I392" s="162"/>
      <c r="J392" s="163">
        <f>ROUND(I392*H392,2)</f>
        <v>0</v>
      </c>
      <c r="K392" s="164"/>
      <c r="L392" s="165"/>
      <c r="M392" s="166" t="s">
        <v>1</v>
      </c>
      <c r="N392" s="167" t="s">
        <v>38</v>
      </c>
      <c r="P392" s="138">
        <f>O392*H392</f>
        <v>0</v>
      </c>
      <c r="Q392" s="138">
        <v>0</v>
      </c>
      <c r="R392" s="138">
        <f>Q392*H392</f>
        <v>0</v>
      </c>
      <c r="S392" s="138">
        <v>0</v>
      </c>
      <c r="T392" s="139">
        <f>S392*H392</f>
        <v>0</v>
      </c>
      <c r="AR392" s="140" t="s">
        <v>215</v>
      </c>
      <c r="AT392" s="140" t="s">
        <v>216</v>
      </c>
      <c r="AU392" s="140" t="s">
        <v>82</v>
      </c>
      <c r="AY392" s="16" t="s">
        <v>138</v>
      </c>
      <c r="BE392" s="141">
        <f>IF(N392="základní",J392,0)</f>
        <v>0</v>
      </c>
      <c r="BF392" s="141">
        <f>IF(N392="snížená",J392,0)</f>
        <v>0</v>
      </c>
      <c r="BG392" s="141">
        <f>IF(N392="zákl. přenesená",J392,0)</f>
        <v>0</v>
      </c>
      <c r="BH392" s="141">
        <f>IF(N392="sníž. přenesená",J392,0)</f>
        <v>0</v>
      </c>
      <c r="BI392" s="141">
        <f>IF(N392="nulová",J392,0)</f>
        <v>0</v>
      </c>
      <c r="BJ392" s="16" t="s">
        <v>80</v>
      </c>
      <c r="BK392" s="141">
        <f>ROUND(I392*H392,2)</f>
        <v>0</v>
      </c>
      <c r="BL392" s="16" t="s">
        <v>175</v>
      </c>
      <c r="BM392" s="140" t="s">
        <v>645</v>
      </c>
    </row>
    <row r="393" spans="2:65" s="12" customFormat="1" x14ac:dyDescent="0.2">
      <c r="B393" s="142"/>
      <c r="D393" s="143" t="s">
        <v>146</v>
      </c>
      <c r="E393" s="144" t="s">
        <v>1</v>
      </c>
      <c r="F393" s="145" t="s">
        <v>646</v>
      </c>
      <c r="H393" s="146">
        <v>68.040000000000006</v>
      </c>
      <c r="I393" s="147"/>
      <c r="L393" s="142"/>
      <c r="M393" s="148"/>
      <c r="T393" s="149"/>
      <c r="AT393" s="144" t="s">
        <v>146</v>
      </c>
      <c r="AU393" s="144" t="s">
        <v>82</v>
      </c>
      <c r="AV393" s="12" t="s">
        <v>82</v>
      </c>
      <c r="AW393" s="12" t="s">
        <v>30</v>
      </c>
      <c r="AX393" s="12" t="s">
        <v>73</v>
      </c>
      <c r="AY393" s="144" t="s">
        <v>138</v>
      </c>
    </row>
    <row r="394" spans="2:65" s="13" customFormat="1" x14ac:dyDescent="0.2">
      <c r="B394" s="150"/>
      <c r="D394" s="143" t="s">
        <v>146</v>
      </c>
      <c r="E394" s="151" t="s">
        <v>1</v>
      </c>
      <c r="F394" s="152" t="s">
        <v>148</v>
      </c>
      <c r="H394" s="153">
        <v>68.040000000000006</v>
      </c>
      <c r="I394" s="154"/>
      <c r="L394" s="150"/>
      <c r="M394" s="155"/>
      <c r="T394" s="156"/>
      <c r="AT394" s="151" t="s">
        <v>146</v>
      </c>
      <c r="AU394" s="151" t="s">
        <v>82</v>
      </c>
      <c r="AV394" s="13" t="s">
        <v>144</v>
      </c>
      <c r="AW394" s="13" t="s">
        <v>30</v>
      </c>
      <c r="AX394" s="13" t="s">
        <v>80</v>
      </c>
      <c r="AY394" s="151" t="s">
        <v>138</v>
      </c>
    </row>
    <row r="395" spans="2:65" s="1" customFormat="1" ht="33" customHeight="1" x14ac:dyDescent="0.2">
      <c r="B395" s="31"/>
      <c r="C395" s="128" t="s">
        <v>647</v>
      </c>
      <c r="D395" s="128" t="s">
        <v>140</v>
      </c>
      <c r="E395" s="129" t="s">
        <v>648</v>
      </c>
      <c r="F395" s="130" t="s">
        <v>649</v>
      </c>
      <c r="G395" s="131" t="s">
        <v>186</v>
      </c>
      <c r="H395" s="132">
        <v>205</v>
      </c>
      <c r="I395" s="133"/>
      <c r="J395" s="134">
        <f>ROUND(I395*H395,2)</f>
        <v>0</v>
      </c>
      <c r="K395" s="135"/>
      <c r="L395" s="31"/>
      <c r="M395" s="136" t="s">
        <v>1</v>
      </c>
      <c r="N395" s="137" t="s">
        <v>38</v>
      </c>
      <c r="P395" s="138">
        <f>O395*H395</f>
        <v>0</v>
      </c>
      <c r="Q395" s="138">
        <v>0</v>
      </c>
      <c r="R395" s="138">
        <f>Q395*H395</f>
        <v>0</v>
      </c>
      <c r="S395" s="138">
        <v>0</v>
      </c>
      <c r="T395" s="139">
        <f>S395*H395</f>
        <v>0</v>
      </c>
      <c r="AR395" s="140" t="s">
        <v>175</v>
      </c>
      <c r="AT395" s="140" t="s">
        <v>140</v>
      </c>
      <c r="AU395" s="140" t="s">
        <v>82</v>
      </c>
      <c r="AY395" s="16" t="s">
        <v>138</v>
      </c>
      <c r="BE395" s="141">
        <f>IF(N395="základní",J395,0)</f>
        <v>0</v>
      </c>
      <c r="BF395" s="141">
        <f>IF(N395="snížená",J395,0)</f>
        <v>0</v>
      </c>
      <c r="BG395" s="141">
        <f>IF(N395="zákl. přenesená",J395,0)</f>
        <v>0</v>
      </c>
      <c r="BH395" s="141">
        <f>IF(N395="sníž. přenesená",J395,0)</f>
        <v>0</v>
      </c>
      <c r="BI395" s="141">
        <f>IF(N395="nulová",J395,0)</f>
        <v>0</v>
      </c>
      <c r="BJ395" s="16" t="s">
        <v>80</v>
      </c>
      <c r="BK395" s="141">
        <f>ROUND(I395*H395,2)</f>
        <v>0</v>
      </c>
      <c r="BL395" s="16" t="s">
        <v>175</v>
      </c>
      <c r="BM395" s="140" t="s">
        <v>650</v>
      </c>
    </row>
    <row r="396" spans="2:65" s="1" customFormat="1" ht="16.5" customHeight="1" x14ac:dyDescent="0.2">
      <c r="B396" s="31"/>
      <c r="C396" s="128" t="s">
        <v>403</v>
      </c>
      <c r="D396" s="128" t="s">
        <v>140</v>
      </c>
      <c r="E396" s="129" t="s">
        <v>651</v>
      </c>
      <c r="F396" s="130" t="s">
        <v>652</v>
      </c>
      <c r="G396" s="131" t="s">
        <v>186</v>
      </c>
      <c r="H396" s="132">
        <v>51.887999999999998</v>
      </c>
      <c r="I396" s="133"/>
      <c r="J396" s="134">
        <f>ROUND(I396*H396,2)</f>
        <v>0</v>
      </c>
      <c r="K396" s="135"/>
      <c r="L396" s="31"/>
      <c r="M396" s="136" t="s">
        <v>1</v>
      </c>
      <c r="N396" s="137" t="s">
        <v>38</v>
      </c>
      <c r="P396" s="138">
        <f>O396*H396</f>
        <v>0</v>
      </c>
      <c r="Q396" s="138">
        <v>0</v>
      </c>
      <c r="R396" s="138">
        <f>Q396*H396</f>
        <v>0</v>
      </c>
      <c r="S396" s="138">
        <v>0</v>
      </c>
      <c r="T396" s="139">
        <f>S396*H396</f>
        <v>0</v>
      </c>
      <c r="AR396" s="140" t="s">
        <v>175</v>
      </c>
      <c r="AT396" s="140" t="s">
        <v>140</v>
      </c>
      <c r="AU396" s="140" t="s">
        <v>82</v>
      </c>
      <c r="AY396" s="16" t="s">
        <v>138</v>
      </c>
      <c r="BE396" s="141">
        <f>IF(N396="základní",J396,0)</f>
        <v>0</v>
      </c>
      <c r="BF396" s="141">
        <f>IF(N396="snížená",J396,0)</f>
        <v>0</v>
      </c>
      <c r="BG396" s="141">
        <f>IF(N396="zákl. přenesená",J396,0)</f>
        <v>0</v>
      </c>
      <c r="BH396" s="141">
        <f>IF(N396="sníž. přenesená",J396,0)</f>
        <v>0</v>
      </c>
      <c r="BI396" s="141">
        <f>IF(N396="nulová",J396,0)</f>
        <v>0</v>
      </c>
      <c r="BJ396" s="16" t="s">
        <v>80</v>
      </c>
      <c r="BK396" s="141">
        <f>ROUND(I396*H396,2)</f>
        <v>0</v>
      </c>
      <c r="BL396" s="16" t="s">
        <v>175</v>
      </c>
      <c r="BM396" s="140" t="s">
        <v>653</v>
      </c>
    </row>
    <row r="397" spans="2:65" s="12" customFormat="1" x14ac:dyDescent="0.2">
      <c r="B397" s="142"/>
      <c r="D397" s="143" t="s">
        <v>146</v>
      </c>
      <c r="E397" s="144" t="s">
        <v>1</v>
      </c>
      <c r="F397" s="145" t="s">
        <v>654</v>
      </c>
      <c r="H397" s="146">
        <v>51.887999999999998</v>
      </c>
      <c r="I397" s="147"/>
      <c r="L397" s="142"/>
      <c r="M397" s="148"/>
      <c r="T397" s="149"/>
      <c r="AT397" s="144" t="s">
        <v>146</v>
      </c>
      <c r="AU397" s="144" t="s">
        <v>82</v>
      </c>
      <c r="AV397" s="12" t="s">
        <v>82</v>
      </c>
      <c r="AW397" s="12" t="s">
        <v>30</v>
      </c>
      <c r="AX397" s="12" t="s">
        <v>80</v>
      </c>
      <c r="AY397" s="144" t="s">
        <v>138</v>
      </c>
    </row>
    <row r="398" spans="2:65" s="1" customFormat="1" ht="37.9" customHeight="1" x14ac:dyDescent="0.2">
      <c r="B398" s="31"/>
      <c r="C398" s="128" t="s">
        <v>655</v>
      </c>
      <c r="D398" s="128" t="s">
        <v>140</v>
      </c>
      <c r="E398" s="129" t="s">
        <v>656</v>
      </c>
      <c r="F398" s="130" t="s">
        <v>657</v>
      </c>
      <c r="G398" s="131" t="s">
        <v>186</v>
      </c>
      <c r="H398" s="132">
        <v>64.8</v>
      </c>
      <c r="I398" s="133"/>
      <c r="J398" s="134">
        <f>ROUND(I398*H398,2)</f>
        <v>0</v>
      </c>
      <c r="K398" s="135"/>
      <c r="L398" s="31"/>
      <c r="M398" s="136" t="s">
        <v>1</v>
      </c>
      <c r="N398" s="137" t="s">
        <v>38</v>
      </c>
      <c r="P398" s="138">
        <f>O398*H398</f>
        <v>0</v>
      </c>
      <c r="Q398" s="138">
        <v>0</v>
      </c>
      <c r="R398" s="138">
        <f>Q398*H398</f>
        <v>0</v>
      </c>
      <c r="S398" s="138">
        <v>0</v>
      </c>
      <c r="T398" s="139">
        <f>S398*H398</f>
        <v>0</v>
      </c>
      <c r="AR398" s="140" t="s">
        <v>175</v>
      </c>
      <c r="AT398" s="140" t="s">
        <v>140</v>
      </c>
      <c r="AU398" s="140" t="s">
        <v>82</v>
      </c>
      <c r="AY398" s="16" t="s">
        <v>138</v>
      </c>
      <c r="BE398" s="141">
        <f>IF(N398="základní",J398,0)</f>
        <v>0</v>
      </c>
      <c r="BF398" s="141">
        <f>IF(N398="snížená",J398,0)</f>
        <v>0</v>
      </c>
      <c r="BG398" s="141">
        <f>IF(N398="zákl. přenesená",J398,0)</f>
        <v>0</v>
      </c>
      <c r="BH398" s="141">
        <f>IF(N398="sníž. přenesená",J398,0)</f>
        <v>0</v>
      </c>
      <c r="BI398" s="141">
        <f>IF(N398="nulová",J398,0)</f>
        <v>0</v>
      </c>
      <c r="BJ398" s="16" t="s">
        <v>80</v>
      </c>
      <c r="BK398" s="141">
        <f>ROUND(I398*H398,2)</f>
        <v>0</v>
      </c>
      <c r="BL398" s="16" t="s">
        <v>175</v>
      </c>
      <c r="BM398" s="140" t="s">
        <v>658</v>
      </c>
    </row>
    <row r="399" spans="2:65" s="1" customFormat="1" ht="24.2" customHeight="1" x14ac:dyDescent="0.2">
      <c r="B399" s="31"/>
      <c r="C399" s="128" t="s">
        <v>407</v>
      </c>
      <c r="D399" s="128" t="s">
        <v>140</v>
      </c>
      <c r="E399" s="129" t="s">
        <v>659</v>
      </c>
      <c r="F399" s="130" t="s">
        <v>660</v>
      </c>
      <c r="G399" s="131" t="s">
        <v>582</v>
      </c>
      <c r="H399" s="174"/>
      <c r="I399" s="133"/>
      <c r="J399" s="134">
        <f>ROUND(I399*H399,2)</f>
        <v>0</v>
      </c>
      <c r="K399" s="135"/>
      <c r="L399" s="31"/>
      <c r="M399" s="136" t="s">
        <v>1</v>
      </c>
      <c r="N399" s="137" t="s">
        <v>38</v>
      </c>
      <c r="P399" s="138">
        <f>O399*H399</f>
        <v>0</v>
      </c>
      <c r="Q399" s="138">
        <v>0</v>
      </c>
      <c r="R399" s="138">
        <f>Q399*H399</f>
        <v>0</v>
      </c>
      <c r="S399" s="138">
        <v>0</v>
      </c>
      <c r="T399" s="139">
        <f>S399*H399</f>
        <v>0</v>
      </c>
      <c r="AR399" s="140" t="s">
        <v>175</v>
      </c>
      <c r="AT399" s="140" t="s">
        <v>140</v>
      </c>
      <c r="AU399" s="140" t="s">
        <v>82</v>
      </c>
      <c r="AY399" s="16" t="s">
        <v>138</v>
      </c>
      <c r="BE399" s="141">
        <f>IF(N399="základní",J399,0)</f>
        <v>0</v>
      </c>
      <c r="BF399" s="141">
        <f>IF(N399="snížená",J399,0)</f>
        <v>0</v>
      </c>
      <c r="BG399" s="141">
        <f>IF(N399="zákl. přenesená",J399,0)</f>
        <v>0</v>
      </c>
      <c r="BH399" s="141">
        <f>IF(N399="sníž. přenesená",J399,0)</f>
        <v>0</v>
      </c>
      <c r="BI399" s="141">
        <f>IF(N399="nulová",J399,0)</f>
        <v>0</v>
      </c>
      <c r="BJ399" s="16" t="s">
        <v>80</v>
      </c>
      <c r="BK399" s="141">
        <f>ROUND(I399*H399,2)</f>
        <v>0</v>
      </c>
      <c r="BL399" s="16" t="s">
        <v>175</v>
      </c>
      <c r="BM399" s="140" t="s">
        <v>661</v>
      </c>
    </row>
    <row r="400" spans="2:65" s="11" customFormat="1" ht="22.9" customHeight="1" x14ac:dyDescent="0.2">
      <c r="B400" s="116"/>
      <c r="D400" s="117" t="s">
        <v>72</v>
      </c>
      <c r="E400" s="126" t="s">
        <v>662</v>
      </c>
      <c r="F400" s="126" t="s">
        <v>663</v>
      </c>
      <c r="I400" s="119"/>
      <c r="J400" s="127">
        <f>BK400</f>
        <v>0</v>
      </c>
      <c r="L400" s="116"/>
      <c r="M400" s="121"/>
      <c r="P400" s="122">
        <f>P401</f>
        <v>0</v>
      </c>
      <c r="R400" s="122">
        <f>R401</f>
        <v>0</v>
      </c>
      <c r="T400" s="123">
        <f>T401</f>
        <v>0</v>
      </c>
      <c r="AR400" s="117" t="s">
        <v>82</v>
      </c>
      <c r="AT400" s="124" t="s">
        <v>72</v>
      </c>
      <c r="AU400" s="124" t="s">
        <v>80</v>
      </c>
      <c r="AY400" s="117" t="s">
        <v>138</v>
      </c>
      <c r="BK400" s="125">
        <f>BK401</f>
        <v>0</v>
      </c>
    </row>
    <row r="401" spans="2:65" s="1" customFormat="1" ht="16.5" customHeight="1" x14ac:dyDescent="0.2">
      <c r="B401" s="31"/>
      <c r="C401" s="128" t="s">
        <v>664</v>
      </c>
      <c r="D401" s="128" t="s">
        <v>140</v>
      </c>
      <c r="E401" s="129" t="s">
        <v>665</v>
      </c>
      <c r="F401" s="130" t="s">
        <v>1746</v>
      </c>
      <c r="G401" s="131" t="s">
        <v>507</v>
      </c>
      <c r="H401" s="132">
        <v>1</v>
      </c>
      <c r="I401" s="133">
        <f>'ZTI_specifikace+cena'!F69</f>
        <v>0</v>
      </c>
      <c r="J401" s="134">
        <f>ROUND(I401*H401,2)</f>
        <v>0</v>
      </c>
      <c r="K401" s="135"/>
      <c r="L401" s="31"/>
      <c r="M401" s="136" t="s">
        <v>1</v>
      </c>
      <c r="N401" s="137" t="s">
        <v>38</v>
      </c>
      <c r="P401" s="138">
        <f>O401*H401</f>
        <v>0</v>
      </c>
      <c r="Q401" s="138">
        <v>0</v>
      </c>
      <c r="R401" s="138">
        <f>Q401*H401</f>
        <v>0</v>
      </c>
      <c r="S401" s="138">
        <v>0</v>
      </c>
      <c r="T401" s="139">
        <f>S401*H401</f>
        <v>0</v>
      </c>
      <c r="AR401" s="140" t="s">
        <v>175</v>
      </c>
      <c r="AT401" s="140" t="s">
        <v>140</v>
      </c>
      <c r="AU401" s="140" t="s">
        <v>82</v>
      </c>
      <c r="AY401" s="16" t="s">
        <v>138</v>
      </c>
      <c r="BE401" s="141">
        <f>IF(N401="základní",J401,0)</f>
        <v>0</v>
      </c>
      <c r="BF401" s="141">
        <f>IF(N401="snížená",J401,0)</f>
        <v>0</v>
      </c>
      <c r="BG401" s="141">
        <f>IF(N401="zákl. přenesená",J401,0)</f>
        <v>0</v>
      </c>
      <c r="BH401" s="141">
        <f>IF(N401="sníž. přenesená",J401,0)</f>
        <v>0</v>
      </c>
      <c r="BI401" s="141">
        <f>IF(N401="nulová",J401,0)</f>
        <v>0</v>
      </c>
      <c r="BJ401" s="16" t="s">
        <v>80</v>
      </c>
      <c r="BK401" s="141">
        <f>ROUND(I401*H401,2)</f>
        <v>0</v>
      </c>
      <c r="BL401" s="16" t="s">
        <v>175</v>
      </c>
      <c r="BM401" s="140" t="s">
        <v>666</v>
      </c>
    </row>
    <row r="402" spans="2:65" s="11" customFormat="1" ht="22.9" customHeight="1" x14ac:dyDescent="0.2">
      <c r="B402" s="116"/>
      <c r="D402" s="117" t="s">
        <v>72</v>
      </c>
      <c r="E402" s="126" t="s">
        <v>667</v>
      </c>
      <c r="F402" s="126" t="s">
        <v>668</v>
      </c>
      <c r="I402" s="119"/>
      <c r="J402" s="127">
        <f>BK402</f>
        <v>0</v>
      </c>
      <c r="L402" s="116"/>
      <c r="M402" s="121"/>
      <c r="P402" s="122">
        <f>P403</f>
        <v>0</v>
      </c>
      <c r="R402" s="122">
        <f>R403</f>
        <v>0</v>
      </c>
      <c r="T402" s="123">
        <f>T403</f>
        <v>0</v>
      </c>
      <c r="AR402" s="117" t="s">
        <v>82</v>
      </c>
      <c r="AT402" s="124" t="s">
        <v>72</v>
      </c>
      <c r="AU402" s="124" t="s">
        <v>80</v>
      </c>
      <c r="AY402" s="117" t="s">
        <v>138</v>
      </c>
      <c r="BK402" s="125">
        <f>BK403</f>
        <v>0</v>
      </c>
    </row>
    <row r="403" spans="2:65" s="1" customFormat="1" ht="16.5" customHeight="1" x14ac:dyDescent="0.2">
      <c r="B403" s="31"/>
      <c r="C403" s="128" t="s">
        <v>412</v>
      </c>
      <c r="D403" s="128" t="s">
        <v>140</v>
      </c>
      <c r="E403" s="129" t="s">
        <v>669</v>
      </c>
      <c r="F403" s="130" t="s">
        <v>1747</v>
      </c>
      <c r="G403" s="131" t="s">
        <v>507</v>
      </c>
      <c r="H403" s="132">
        <v>1</v>
      </c>
      <c r="I403" s="133">
        <f>UT!H73</f>
        <v>0</v>
      </c>
      <c r="J403" s="134">
        <f>ROUND(I403*H403,2)</f>
        <v>0</v>
      </c>
      <c r="K403" s="135"/>
      <c r="L403" s="31"/>
      <c r="M403" s="136" t="s">
        <v>1</v>
      </c>
      <c r="N403" s="137" t="s">
        <v>38</v>
      </c>
      <c r="P403" s="138">
        <f>O403*H403</f>
        <v>0</v>
      </c>
      <c r="Q403" s="138">
        <v>0</v>
      </c>
      <c r="R403" s="138">
        <f>Q403*H403</f>
        <v>0</v>
      </c>
      <c r="S403" s="138">
        <v>0</v>
      </c>
      <c r="T403" s="139">
        <f>S403*H403</f>
        <v>0</v>
      </c>
      <c r="AR403" s="140" t="s">
        <v>175</v>
      </c>
      <c r="AT403" s="140" t="s">
        <v>140</v>
      </c>
      <c r="AU403" s="140" t="s">
        <v>82</v>
      </c>
      <c r="AY403" s="16" t="s">
        <v>138</v>
      </c>
      <c r="BE403" s="141">
        <f>IF(N403="základní",J403,0)</f>
        <v>0</v>
      </c>
      <c r="BF403" s="141">
        <f>IF(N403="snížená",J403,0)</f>
        <v>0</v>
      </c>
      <c r="BG403" s="141">
        <f>IF(N403="zákl. přenesená",J403,0)</f>
        <v>0</v>
      </c>
      <c r="BH403" s="141">
        <f>IF(N403="sníž. přenesená",J403,0)</f>
        <v>0</v>
      </c>
      <c r="BI403" s="141">
        <f>IF(N403="nulová",J403,0)</f>
        <v>0</v>
      </c>
      <c r="BJ403" s="16" t="s">
        <v>80</v>
      </c>
      <c r="BK403" s="141">
        <f>ROUND(I403*H403,2)</f>
        <v>0</v>
      </c>
      <c r="BL403" s="16" t="s">
        <v>175</v>
      </c>
      <c r="BM403" s="140" t="s">
        <v>670</v>
      </c>
    </row>
    <row r="404" spans="2:65" s="11" customFormat="1" ht="22.9" customHeight="1" x14ac:dyDescent="0.2">
      <c r="B404" s="116"/>
      <c r="D404" s="117" t="s">
        <v>72</v>
      </c>
      <c r="E404" s="126" t="s">
        <v>671</v>
      </c>
      <c r="F404" s="126" t="s">
        <v>672</v>
      </c>
      <c r="I404" s="119"/>
      <c r="J404" s="127">
        <f>BK404</f>
        <v>0</v>
      </c>
      <c r="L404" s="116"/>
      <c r="M404" s="121"/>
      <c r="P404" s="122">
        <f>P405</f>
        <v>0</v>
      </c>
      <c r="R404" s="122">
        <f>R405</f>
        <v>0</v>
      </c>
      <c r="T404" s="123">
        <f>T405</f>
        <v>0</v>
      </c>
      <c r="AR404" s="117" t="s">
        <v>82</v>
      </c>
      <c r="AT404" s="124" t="s">
        <v>72</v>
      </c>
      <c r="AU404" s="124" t="s">
        <v>80</v>
      </c>
      <c r="AY404" s="117" t="s">
        <v>138</v>
      </c>
      <c r="BK404" s="125">
        <f>BK405</f>
        <v>0</v>
      </c>
    </row>
    <row r="405" spans="2:65" s="1" customFormat="1" ht="16.5" customHeight="1" x14ac:dyDescent="0.2">
      <c r="B405" s="31"/>
      <c r="C405" s="128" t="s">
        <v>673</v>
      </c>
      <c r="D405" s="128" t="s">
        <v>140</v>
      </c>
      <c r="E405" s="129" t="s">
        <v>674</v>
      </c>
      <c r="F405" s="130" t="s">
        <v>1748</v>
      </c>
      <c r="G405" s="131" t="s">
        <v>507</v>
      </c>
      <c r="H405" s="132">
        <v>1</v>
      </c>
      <c r="I405" s="133">
        <f>ELINST!H12</f>
        <v>0</v>
      </c>
      <c r="J405" s="134">
        <f>ROUND(I405*H405,2)</f>
        <v>0</v>
      </c>
      <c r="K405" s="135"/>
      <c r="L405" s="31"/>
      <c r="M405" s="136" t="s">
        <v>1</v>
      </c>
      <c r="N405" s="137" t="s">
        <v>38</v>
      </c>
      <c r="P405" s="138">
        <f>O405*H405</f>
        <v>0</v>
      </c>
      <c r="Q405" s="138">
        <v>0</v>
      </c>
      <c r="R405" s="138">
        <f>Q405*H405</f>
        <v>0</v>
      </c>
      <c r="S405" s="138">
        <v>0</v>
      </c>
      <c r="T405" s="139">
        <f>S405*H405</f>
        <v>0</v>
      </c>
      <c r="AR405" s="140" t="s">
        <v>175</v>
      </c>
      <c r="AT405" s="140" t="s">
        <v>140</v>
      </c>
      <c r="AU405" s="140" t="s">
        <v>82</v>
      </c>
      <c r="AY405" s="16" t="s">
        <v>138</v>
      </c>
      <c r="BE405" s="141">
        <f>IF(N405="základní",J405,0)</f>
        <v>0</v>
      </c>
      <c r="BF405" s="141">
        <f>IF(N405="snížená",J405,0)</f>
        <v>0</v>
      </c>
      <c r="BG405" s="141">
        <f>IF(N405="zákl. přenesená",J405,0)</f>
        <v>0</v>
      </c>
      <c r="BH405" s="141">
        <f>IF(N405="sníž. přenesená",J405,0)</f>
        <v>0</v>
      </c>
      <c r="BI405" s="141">
        <f>IF(N405="nulová",J405,0)</f>
        <v>0</v>
      </c>
      <c r="BJ405" s="16" t="s">
        <v>80</v>
      </c>
      <c r="BK405" s="141">
        <f>ROUND(I405*H405,2)</f>
        <v>0</v>
      </c>
      <c r="BL405" s="16" t="s">
        <v>175</v>
      </c>
      <c r="BM405" s="140" t="s">
        <v>675</v>
      </c>
    </row>
    <row r="406" spans="2:65" s="11" customFormat="1" ht="22.9" customHeight="1" x14ac:dyDescent="0.2">
      <c r="B406" s="116"/>
      <c r="D406" s="117" t="s">
        <v>72</v>
      </c>
      <c r="E406" s="126" t="s">
        <v>676</v>
      </c>
      <c r="F406" s="126" t="s">
        <v>677</v>
      </c>
      <c r="I406" s="119"/>
      <c r="J406" s="127">
        <f>BK406</f>
        <v>0</v>
      </c>
      <c r="L406" s="116"/>
      <c r="M406" s="121"/>
      <c r="P406" s="122">
        <f>P407</f>
        <v>0</v>
      </c>
      <c r="R406" s="122">
        <f>R407</f>
        <v>0</v>
      </c>
      <c r="T406" s="123">
        <f>T407</f>
        <v>0</v>
      </c>
      <c r="AR406" s="117" t="s">
        <v>82</v>
      </c>
      <c r="AT406" s="124" t="s">
        <v>72</v>
      </c>
      <c r="AU406" s="124" t="s">
        <v>80</v>
      </c>
      <c r="AY406" s="117" t="s">
        <v>138</v>
      </c>
      <c r="BK406" s="125">
        <f>BK407</f>
        <v>0</v>
      </c>
    </row>
    <row r="407" spans="2:65" s="1" customFormat="1" ht="16.5" customHeight="1" x14ac:dyDescent="0.2">
      <c r="B407" s="31"/>
      <c r="C407" s="128" t="s">
        <v>415</v>
      </c>
      <c r="D407" s="128" t="s">
        <v>140</v>
      </c>
      <c r="E407" s="129" t="s">
        <v>678</v>
      </c>
      <c r="F407" s="130" t="s">
        <v>1749</v>
      </c>
      <c r="G407" s="131" t="s">
        <v>507</v>
      </c>
      <c r="H407" s="132">
        <v>1</v>
      </c>
      <c r="I407" s="133">
        <f>Slaboproud!I29</f>
        <v>0</v>
      </c>
      <c r="J407" s="134">
        <f>ROUND(I407*H407,2)</f>
        <v>0</v>
      </c>
      <c r="K407" s="135"/>
      <c r="L407" s="31"/>
      <c r="M407" s="136" t="s">
        <v>1</v>
      </c>
      <c r="N407" s="137" t="s">
        <v>38</v>
      </c>
      <c r="P407" s="138">
        <f>O407*H407</f>
        <v>0</v>
      </c>
      <c r="Q407" s="138">
        <v>0</v>
      </c>
      <c r="R407" s="138">
        <f>Q407*H407</f>
        <v>0</v>
      </c>
      <c r="S407" s="138">
        <v>0</v>
      </c>
      <c r="T407" s="139">
        <f>S407*H407</f>
        <v>0</v>
      </c>
      <c r="AR407" s="140" t="s">
        <v>175</v>
      </c>
      <c r="AT407" s="140" t="s">
        <v>140</v>
      </c>
      <c r="AU407" s="140" t="s">
        <v>82</v>
      </c>
      <c r="AY407" s="16" t="s">
        <v>138</v>
      </c>
      <c r="BE407" s="141">
        <f>IF(N407="základní",J407,0)</f>
        <v>0</v>
      </c>
      <c r="BF407" s="141">
        <f>IF(N407="snížená",J407,0)</f>
        <v>0</v>
      </c>
      <c r="BG407" s="141">
        <f>IF(N407="zákl. přenesená",J407,0)</f>
        <v>0</v>
      </c>
      <c r="BH407" s="141">
        <f>IF(N407="sníž. přenesená",J407,0)</f>
        <v>0</v>
      </c>
      <c r="BI407" s="141">
        <f>IF(N407="nulová",J407,0)</f>
        <v>0</v>
      </c>
      <c r="BJ407" s="16" t="s">
        <v>80</v>
      </c>
      <c r="BK407" s="141">
        <f>ROUND(I407*H407,2)</f>
        <v>0</v>
      </c>
      <c r="BL407" s="16" t="s">
        <v>175</v>
      </c>
      <c r="BM407" s="140" t="s">
        <v>679</v>
      </c>
    </row>
    <row r="408" spans="2:65" s="11" customFormat="1" ht="22.9" customHeight="1" x14ac:dyDescent="0.2">
      <c r="B408" s="116"/>
      <c r="D408" s="117" t="s">
        <v>72</v>
      </c>
      <c r="E408" s="126" t="s">
        <v>680</v>
      </c>
      <c r="F408" s="126" t="s">
        <v>681</v>
      </c>
      <c r="I408" s="119"/>
      <c r="J408" s="127">
        <f>BK408</f>
        <v>0</v>
      </c>
      <c r="L408" s="116"/>
      <c r="M408" s="121"/>
      <c r="P408" s="122">
        <f>P409+P410</f>
        <v>0</v>
      </c>
      <c r="R408" s="122">
        <f>R409+R410</f>
        <v>0</v>
      </c>
      <c r="T408" s="123">
        <f>T409+T410</f>
        <v>0</v>
      </c>
      <c r="AR408" s="117" t="s">
        <v>82</v>
      </c>
      <c r="AT408" s="124" t="s">
        <v>72</v>
      </c>
      <c r="AU408" s="124" t="s">
        <v>80</v>
      </c>
      <c r="AY408" s="117" t="s">
        <v>138</v>
      </c>
      <c r="BK408" s="125">
        <f>BK409+BK410</f>
        <v>0</v>
      </c>
    </row>
    <row r="409" spans="2:65" s="1" customFormat="1" ht="16.5" customHeight="1" x14ac:dyDescent="0.2">
      <c r="B409" s="31"/>
      <c r="C409" s="128" t="s">
        <v>682</v>
      </c>
      <c r="D409" s="128" t="s">
        <v>140</v>
      </c>
      <c r="E409" s="129" t="s">
        <v>683</v>
      </c>
      <c r="F409" s="130" t="s">
        <v>1750</v>
      </c>
      <c r="G409" s="131" t="s">
        <v>507</v>
      </c>
      <c r="H409" s="132">
        <v>1</v>
      </c>
      <c r="I409" s="133">
        <f>VZT!H130</f>
        <v>0</v>
      </c>
      <c r="J409" s="134">
        <f>ROUND(I409*H409,2)</f>
        <v>0</v>
      </c>
      <c r="K409" s="135"/>
      <c r="L409" s="31"/>
      <c r="M409" s="136" t="s">
        <v>1</v>
      </c>
      <c r="N409" s="137" t="s">
        <v>38</v>
      </c>
      <c r="P409" s="138">
        <f>O409*H409</f>
        <v>0</v>
      </c>
      <c r="Q409" s="138">
        <v>0</v>
      </c>
      <c r="R409" s="138">
        <f>Q409*H409</f>
        <v>0</v>
      </c>
      <c r="S409" s="138">
        <v>0</v>
      </c>
      <c r="T409" s="139">
        <f>S409*H409</f>
        <v>0</v>
      </c>
      <c r="AR409" s="140" t="s">
        <v>175</v>
      </c>
      <c r="AT409" s="140" t="s">
        <v>140</v>
      </c>
      <c r="AU409" s="140" t="s">
        <v>82</v>
      </c>
      <c r="AY409" s="16" t="s">
        <v>138</v>
      </c>
      <c r="BE409" s="141">
        <f>IF(N409="základní",J409,0)</f>
        <v>0</v>
      </c>
      <c r="BF409" s="141">
        <f>IF(N409="snížená",J409,0)</f>
        <v>0</v>
      </c>
      <c r="BG409" s="141">
        <f>IF(N409="zákl. přenesená",J409,0)</f>
        <v>0</v>
      </c>
      <c r="BH409" s="141">
        <f>IF(N409="sníž. přenesená",J409,0)</f>
        <v>0</v>
      </c>
      <c r="BI409" s="141">
        <f>IF(N409="nulová",J409,0)</f>
        <v>0</v>
      </c>
      <c r="BJ409" s="16" t="s">
        <v>80</v>
      </c>
      <c r="BK409" s="141">
        <f>ROUND(I409*H409,2)</f>
        <v>0</v>
      </c>
      <c r="BL409" s="16" t="s">
        <v>175</v>
      </c>
      <c r="BM409" s="140" t="s">
        <v>685</v>
      </c>
    </row>
    <row r="410" spans="2:65" s="11" customFormat="1" ht="20.85" customHeight="1" x14ac:dyDescent="0.2">
      <c r="B410" s="116"/>
      <c r="D410" s="117" t="s">
        <v>72</v>
      </c>
      <c r="E410" s="126" t="s">
        <v>686</v>
      </c>
      <c r="F410" s="126" t="s">
        <v>687</v>
      </c>
      <c r="I410" s="119"/>
      <c r="J410" s="127">
        <f>BK410</f>
        <v>0</v>
      </c>
      <c r="L410" s="116"/>
      <c r="M410" s="121"/>
      <c r="P410" s="122">
        <f>P411</f>
        <v>0</v>
      </c>
      <c r="R410" s="122">
        <f>R411</f>
        <v>0</v>
      </c>
      <c r="T410" s="123">
        <f>T411</f>
        <v>0</v>
      </c>
      <c r="AR410" s="117" t="s">
        <v>80</v>
      </c>
      <c r="AT410" s="124" t="s">
        <v>72</v>
      </c>
      <c r="AU410" s="124" t="s">
        <v>82</v>
      </c>
      <c r="AY410" s="117" t="s">
        <v>138</v>
      </c>
      <c r="BK410" s="125">
        <f>BK411</f>
        <v>0</v>
      </c>
    </row>
    <row r="411" spans="2:65" s="1" customFormat="1" ht="16.5" customHeight="1" x14ac:dyDescent="0.2">
      <c r="B411" s="31"/>
      <c r="C411" s="128" t="s">
        <v>419</v>
      </c>
      <c r="D411" s="128" t="s">
        <v>140</v>
      </c>
      <c r="E411" s="129" t="s">
        <v>688</v>
      </c>
      <c r="F411" s="130" t="s">
        <v>1751</v>
      </c>
      <c r="G411" s="131" t="s">
        <v>507</v>
      </c>
      <c r="H411" s="132">
        <v>1</v>
      </c>
      <c r="I411" s="133">
        <f>VZT_přemístění!J118</f>
        <v>0</v>
      </c>
      <c r="J411" s="134">
        <f>ROUND(I411*H411,2)</f>
        <v>0</v>
      </c>
      <c r="K411" s="135"/>
      <c r="L411" s="31"/>
      <c r="M411" s="136" t="s">
        <v>1</v>
      </c>
      <c r="N411" s="137" t="s">
        <v>38</v>
      </c>
      <c r="P411" s="138">
        <f>O411*H411</f>
        <v>0</v>
      </c>
      <c r="Q411" s="138">
        <v>0</v>
      </c>
      <c r="R411" s="138">
        <f>Q411*H411</f>
        <v>0</v>
      </c>
      <c r="S411" s="138">
        <v>0</v>
      </c>
      <c r="T411" s="139">
        <f>S411*H411</f>
        <v>0</v>
      </c>
      <c r="AR411" s="140" t="s">
        <v>175</v>
      </c>
      <c r="AT411" s="140" t="s">
        <v>140</v>
      </c>
      <c r="AU411" s="140" t="s">
        <v>152</v>
      </c>
      <c r="AY411" s="16" t="s">
        <v>138</v>
      </c>
      <c r="BE411" s="141">
        <f>IF(N411="základní",J411,0)</f>
        <v>0</v>
      </c>
      <c r="BF411" s="141">
        <f>IF(N411="snížená",J411,0)</f>
        <v>0</v>
      </c>
      <c r="BG411" s="141">
        <f>IF(N411="zákl. přenesená",J411,0)</f>
        <v>0</v>
      </c>
      <c r="BH411" s="141">
        <f>IF(N411="sníž. přenesená",J411,0)</f>
        <v>0</v>
      </c>
      <c r="BI411" s="141">
        <f>IF(N411="nulová",J411,0)</f>
        <v>0</v>
      </c>
      <c r="BJ411" s="16" t="s">
        <v>80</v>
      </c>
      <c r="BK411" s="141">
        <f>ROUND(I411*H411,2)</f>
        <v>0</v>
      </c>
      <c r="BL411" s="16" t="s">
        <v>175</v>
      </c>
      <c r="BM411" s="140" t="s">
        <v>689</v>
      </c>
    </row>
    <row r="412" spans="2:65" s="11" customFormat="1" ht="22.9" customHeight="1" x14ac:dyDescent="0.2">
      <c r="B412" s="116"/>
      <c r="D412" s="117" t="s">
        <v>72</v>
      </c>
      <c r="E412" s="126" t="s">
        <v>690</v>
      </c>
      <c r="F412" s="126" t="s">
        <v>691</v>
      </c>
      <c r="I412" s="119"/>
      <c r="J412" s="127">
        <f>BK412</f>
        <v>0</v>
      </c>
      <c r="L412" s="116"/>
      <c r="M412" s="121"/>
      <c r="P412" s="122">
        <f>SUM(P413:P432)</f>
        <v>0</v>
      </c>
      <c r="R412" s="122">
        <f>SUM(R413:R432)</f>
        <v>0</v>
      </c>
      <c r="T412" s="123">
        <f>SUM(T413:T432)</f>
        <v>0</v>
      </c>
      <c r="AR412" s="117" t="s">
        <v>82</v>
      </c>
      <c r="AT412" s="124" t="s">
        <v>72</v>
      </c>
      <c r="AU412" s="124" t="s">
        <v>80</v>
      </c>
      <c r="AY412" s="117" t="s">
        <v>138</v>
      </c>
      <c r="BK412" s="125">
        <f>SUM(BK413:BK432)</f>
        <v>0</v>
      </c>
    </row>
    <row r="413" spans="2:65" s="1" customFormat="1" ht="21.75" customHeight="1" x14ac:dyDescent="0.2">
      <c r="B413" s="31"/>
      <c r="C413" s="128" t="s">
        <v>692</v>
      </c>
      <c r="D413" s="128" t="s">
        <v>140</v>
      </c>
      <c r="E413" s="129" t="s">
        <v>693</v>
      </c>
      <c r="F413" s="130" t="s">
        <v>694</v>
      </c>
      <c r="G413" s="131" t="s">
        <v>186</v>
      </c>
      <c r="H413" s="132">
        <v>6.16</v>
      </c>
      <c r="I413" s="133"/>
      <c r="J413" s="134">
        <f>ROUND(I413*H413,2)</f>
        <v>0</v>
      </c>
      <c r="K413" s="135"/>
      <c r="L413" s="31"/>
      <c r="M413" s="136" t="s">
        <v>1</v>
      </c>
      <c r="N413" s="137" t="s">
        <v>38</v>
      </c>
      <c r="P413" s="138">
        <f>O413*H413</f>
        <v>0</v>
      </c>
      <c r="Q413" s="138">
        <v>0</v>
      </c>
      <c r="R413" s="138">
        <f>Q413*H413</f>
        <v>0</v>
      </c>
      <c r="S413" s="138">
        <v>0</v>
      </c>
      <c r="T413" s="139">
        <f>S413*H413</f>
        <v>0</v>
      </c>
      <c r="AR413" s="140" t="s">
        <v>175</v>
      </c>
      <c r="AT413" s="140" t="s">
        <v>140</v>
      </c>
      <c r="AU413" s="140" t="s">
        <v>82</v>
      </c>
      <c r="AY413" s="16" t="s">
        <v>138</v>
      </c>
      <c r="BE413" s="141">
        <f>IF(N413="základní",J413,0)</f>
        <v>0</v>
      </c>
      <c r="BF413" s="141">
        <f>IF(N413="snížená",J413,0)</f>
        <v>0</v>
      </c>
      <c r="BG413" s="141">
        <f>IF(N413="zákl. přenesená",J413,0)</f>
        <v>0</v>
      </c>
      <c r="BH413" s="141">
        <f>IF(N413="sníž. přenesená",J413,0)</f>
        <v>0</v>
      </c>
      <c r="BI413" s="141">
        <f>IF(N413="nulová",J413,0)</f>
        <v>0</v>
      </c>
      <c r="BJ413" s="16" t="s">
        <v>80</v>
      </c>
      <c r="BK413" s="141">
        <f>ROUND(I413*H413,2)</f>
        <v>0</v>
      </c>
      <c r="BL413" s="16" t="s">
        <v>175</v>
      </c>
      <c r="BM413" s="140" t="s">
        <v>695</v>
      </c>
    </row>
    <row r="414" spans="2:65" s="12" customFormat="1" x14ac:dyDescent="0.2">
      <c r="B414" s="142"/>
      <c r="D414" s="143" t="s">
        <v>146</v>
      </c>
      <c r="E414" s="144" t="s">
        <v>1</v>
      </c>
      <c r="F414" s="145" t="s">
        <v>696</v>
      </c>
      <c r="H414" s="146">
        <v>6.16</v>
      </c>
      <c r="I414" s="147"/>
      <c r="L414" s="142"/>
      <c r="M414" s="148"/>
      <c r="T414" s="149"/>
      <c r="AT414" s="144" t="s">
        <v>146</v>
      </c>
      <c r="AU414" s="144" t="s">
        <v>82</v>
      </c>
      <c r="AV414" s="12" t="s">
        <v>82</v>
      </c>
      <c r="AW414" s="12" t="s">
        <v>30</v>
      </c>
      <c r="AX414" s="12" t="s">
        <v>73</v>
      </c>
      <c r="AY414" s="144" t="s">
        <v>138</v>
      </c>
    </row>
    <row r="415" spans="2:65" s="13" customFormat="1" x14ac:dyDescent="0.2">
      <c r="B415" s="150"/>
      <c r="D415" s="143" t="s">
        <v>146</v>
      </c>
      <c r="E415" s="151" t="s">
        <v>1</v>
      </c>
      <c r="F415" s="152" t="s">
        <v>148</v>
      </c>
      <c r="H415" s="153">
        <v>6.16</v>
      </c>
      <c r="I415" s="154"/>
      <c r="L415" s="150"/>
      <c r="M415" s="155"/>
      <c r="T415" s="156"/>
      <c r="AT415" s="151" t="s">
        <v>146</v>
      </c>
      <c r="AU415" s="151" t="s">
        <v>82</v>
      </c>
      <c r="AV415" s="13" t="s">
        <v>144</v>
      </c>
      <c r="AW415" s="13" t="s">
        <v>30</v>
      </c>
      <c r="AX415" s="13" t="s">
        <v>80</v>
      </c>
      <c r="AY415" s="151" t="s">
        <v>138</v>
      </c>
    </row>
    <row r="416" spans="2:65" s="1" customFormat="1" ht="16.5" customHeight="1" x14ac:dyDescent="0.2">
      <c r="B416" s="31"/>
      <c r="C416" s="128" t="s">
        <v>424</v>
      </c>
      <c r="D416" s="128" t="s">
        <v>140</v>
      </c>
      <c r="E416" s="129" t="s">
        <v>697</v>
      </c>
      <c r="F416" s="130" t="s">
        <v>698</v>
      </c>
      <c r="G416" s="131" t="s">
        <v>186</v>
      </c>
      <c r="H416" s="132">
        <v>6.16</v>
      </c>
      <c r="I416" s="133"/>
      <c r="J416" s="134">
        <f>ROUND(I416*H416,2)</f>
        <v>0</v>
      </c>
      <c r="K416" s="135"/>
      <c r="L416" s="31"/>
      <c r="M416" s="136" t="s">
        <v>1</v>
      </c>
      <c r="N416" s="137" t="s">
        <v>38</v>
      </c>
      <c r="P416" s="138">
        <f>O416*H416</f>
        <v>0</v>
      </c>
      <c r="Q416" s="138">
        <v>0</v>
      </c>
      <c r="R416" s="138">
        <f>Q416*H416</f>
        <v>0</v>
      </c>
      <c r="S416" s="138">
        <v>0</v>
      </c>
      <c r="T416" s="139">
        <f>S416*H416</f>
        <v>0</v>
      </c>
      <c r="AR416" s="140" t="s">
        <v>175</v>
      </c>
      <c r="AT416" s="140" t="s">
        <v>140</v>
      </c>
      <c r="AU416" s="140" t="s">
        <v>82</v>
      </c>
      <c r="AY416" s="16" t="s">
        <v>138</v>
      </c>
      <c r="BE416" s="141">
        <f>IF(N416="základní",J416,0)</f>
        <v>0</v>
      </c>
      <c r="BF416" s="141">
        <f>IF(N416="snížená",J416,0)</f>
        <v>0</v>
      </c>
      <c r="BG416" s="141">
        <f>IF(N416="zákl. přenesená",J416,0)</f>
        <v>0</v>
      </c>
      <c r="BH416" s="141">
        <f>IF(N416="sníž. přenesená",J416,0)</f>
        <v>0</v>
      </c>
      <c r="BI416" s="141">
        <f>IF(N416="nulová",J416,0)</f>
        <v>0</v>
      </c>
      <c r="BJ416" s="16" t="s">
        <v>80</v>
      </c>
      <c r="BK416" s="141">
        <f>ROUND(I416*H416,2)</f>
        <v>0</v>
      </c>
      <c r="BL416" s="16" t="s">
        <v>175</v>
      </c>
      <c r="BM416" s="140" t="s">
        <v>699</v>
      </c>
    </row>
    <row r="417" spans="2:65" s="12" customFormat="1" x14ac:dyDescent="0.2">
      <c r="B417" s="142"/>
      <c r="D417" s="143" t="s">
        <v>146</v>
      </c>
      <c r="E417" s="144" t="s">
        <v>1</v>
      </c>
      <c r="F417" s="145" t="s">
        <v>700</v>
      </c>
      <c r="H417" s="146">
        <v>6.16</v>
      </c>
      <c r="I417" s="147"/>
      <c r="L417" s="142"/>
      <c r="M417" s="148"/>
      <c r="T417" s="149"/>
      <c r="AT417" s="144" t="s">
        <v>146</v>
      </c>
      <c r="AU417" s="144" t="s">
        <v>82</v>
      </c>
      <c r="AV417" s="12" t="s">
        <v>82</v>
      </c>
      <c r="AW417" s="12" t="s">
        <v>30</v>
      </c>
      <c r="AX417" s="12" t="s">
        <v>73</v>
      </c>
      <c r="AY417" s="144" t="s">
        <v>138</v>
      </c>
    </row>
    <row r="418" spans="2:65" s="13" customFormat="1" x14ac:dyDescent="0.2">
      <c r="B418" s="150"/>
      <c r="D418" s="143" t="s">
        <v>146</v>
      </c>
      <c r="E418" s="151" t="s">
        <v>1</v>
      </c>
      <c r="F418" s="152" t="s">
        <v>148</v>
      </c>
      <c r="H418" s="153">
        <v>6.16</v>
      </c>
      <c r="I418" s="154"/>
      <c r="L418" s="150"/>
      <c r="M418" s="155"/>
      <c r="T418" s="156"/>
      <c r="AT418" s="151" t="s">
        <v>146</v>
      </c>
      <c r="AU418" s="151" t="s">
        <v>82</v>
      </c>
      <c r="AV418" s="13" t="s">
        <v>144</v>
      </c>
      <c r="AW418" s="13" t="s">
        <v>30</v>
      </c>
      <c r="AX418" s="13" t="s">
        <v>80</v>
      </c>
      <c r="AY418" s="151" t="s">
        <v>138</v>
      </c>
    </row>
    <row r="419" spans="2:65" s="1" customFormat="1" ht="24.2" customHeight="1" x14ac:dyDescent="0.2">
      <c r="B419" s="31"/>
      <c r="C419" s="128" t="s">
        <v>701</v>
      </c>
      <c r="D419" s="128" t="s">
        <v>140</v>
      </c>
      <c r="E419" s="129" t="s">
        <v>702</v>
      </c>
      <c r="F419" s="130" t="s">
        <v>703</v>
      </c>
      <c r="G419" s="131" t="s">
        <v>507</v>
      </c>
      <c r="H419" s="132">
        <v>15.6</v>
      </c>
      <c r="I419" s="133"/>
      <c r="J419" s="134">
        <f>ROUND(I419*H419,2)</f>
        <v>0</v>
      </c>
      <c r="K419" s="135"/>
      <c r="L419" s="31"/>
      <c r="M419" s="136" t="s">
        <v>1</v>
      </c>
      <c r="N419" s="137" t="s">
        <v>38</v>
      </c>
      <c r="P419" s="138">
        <f>O419*H419</f>
        <v>0</v>
      </c>
      <c r="Q419" s="138">
        <v>0</v>
      </c>
      <c r="R419" s="138">
        <f>Q419*H419</f>
        <v>0</v>
      </c>
      <c r="S419" s="138">
        <v>0</v>
      </c>
      <c r="T419" s="139">
        <f>S419*H419</f>
        <v>0</v>
      </c>
      <c r="AR419" s="140" t="s">
        <v>175</v>
      </c>
      <c r="AT419" s="140" t="s">
        <v>140</v>
      </c>
      <c r="AU419" s="140" t="s">
        <v>82</v>
      </c>
      <c r="AY419" s="16" t="s">
        <v>138</v>
      </c>
      <c r="BE419" s="141">
        <f>IF(N419="základní",J419,0)</f>
        <v>0</v>
      </c>
      <c r="BF419" s="141">
        <f>IF(N419="snížená",J419,0)</f>
        <v>0</v>
      </c>
      <c r="BG419" s="141">
        <f>IF(N419="zákl. přenesená",J419,0)</f>
        <v>0</v>
      </c>
      <c r="BH419" s="141">
        <f>IF(N419="sníž. přenesená",J419,0)</f>
        <v>0</v>
      </c>
      <c r="BI419" s="141">
        <f>IF(N419="nulová",J419,0)</f>
        <v>0</v>
      </c>
      <c r="BJ419" s="16" t="s">
        <v>80</v>
      </c>
      <c r="BK419" s="141">
        <f>ROUND(I419*H419,2)</f>
        <v>0</v>
      </c>
      <c r="BL419" s="16" t="s">
        <v>175</v>
      </c>
      <c r="BM419" s="140" t="s">
        <v>704</v>
      </c>
    </row>
    <row r="420" spans="2:65" s="1" customFormat="1" ht="24.2" customHeight="1" x14ac:dyDescent="0.2">
      <c r="B420" s="31"/>
      <c r="C420" s="128" t="s">
        <v>705</v>
      </c>
      <c r="D420" s="128" t="s">
        <v>140</v>
      </c>
      <c r="E420" s="129" t="s">
        <v>706</v>
      </c>
      <c r="F420" s="130" t="s">
        <v>707</v>
      </c>
      <c r="G420" s="131" t="s">
        <v>250</v>
      </c>
      <c r="H420" s="132">
        <v>340.8</v>
      </c>
      <c r="I420" s="133"/>
      <c r="J420" s="134">
        <f>ROUND(I420*H420,2)</f>
        <v>0</v>
      </c>
      <c r="K420" s="135"/>
      <c r="L420" s="31"/>
      <c r="M420" s="136" t="s">
        <v>1</v>
      </c>
      <c r="N420" s="137" t="s">
        <v>38</v>
      </c>
      <c r="P420" s="138">
        <f>O420*H420</f>
        <v>0</v>
      </c>
      <c r="Q420" s="138">
        <v>0</v>
      </c>
      <c r="R420" s="138">
        <f>Q420*H420</f>
        <v>0</v>
      </c>
      <c r="S420" s="138">
        <v>0</v>
      </c>
      <c r="T420" s="139">
        <f>S420*H420</f>
        <v>0</v>
      </c>
      <c r="AR420" s="140" t="s">
        <v>175</v>
      </c>
      <c r="AT420" s="140" t="s">
        <v>140</v>
      </c>
      <c r="AU420" s="140" t="s">
        <v>82</v>
      </c>
      <c r="AY420" s="16" t="s">
        <v>138</v>
      </c>
      <c r="BE420" s="141">
        <f>IF(N420="základní",J420,0)</f>
        <v>0</v>
      </c>
      <c r="BF420" s="141">
        <f>IF(N420="snížená",J420,0)</f>
        <v>0</v>
      </c>
      <c r="BG420" s="141">
        <f>IF(N420="zákl. přenesená",J420,0)</f>
        <v>0</v>
      </c>
      <c r="BH420" s="141">
        <f>IF(N420="sníž. přenesená",J420,0)</f>
        <v>0</v>
      </c>
      <c r="BI420" s="141">
        <f>IF(N420="nulová",J420,0)</f>
        <v>0</v>
      </c>
      <c r="BJ420" s="16" t="s">
        <v>80</v>
      </c>
      <c r="BK420" s="141">
        <f>ROUND(I420*H420,2)</f>
        <v>0</v>
      </c>
      <c r="BL420" s="16" t="s">
        <v>175</v>
      </c>
      <c r="BM420" s="140" t="s">
        <v>708</v>
      </c>
    </row>
    <row r="421" spans="2:65" s="12" customFormat="1" x14ac:dyDescent="0.2">
      <c r="B421" s="142"/>
      <c r="D421" s="143" t="s">
        <v>146</v>
      </c>
      <c r="E421" s="144" t="s">
        <v>1</v>
      </c>
      <c r="F421" s="145" t="s">
        <v>709</v>
      </c>
      <c r="H421" s="146">
        <v>340.8</v>
      </c>
      <c r="I421" s="147"/>
      <c r="L421" s="142"/>
      <c r="M421" s="148"/>
      <c r="T421" s="149"/>
      <c r="AT421" s="144" t="s">
        <v>146</v>
      </c>
      <c r="AU421" s="144" t="s">
        <v>82</v>
      </c>
      <c r="AV421" s="12" t="s">
        <v>82</v>
      </c>
      <c r="AW421" s="12" t="s">
        <v>30</v>
      </c>
      <c r="AX421" s="12" t="s">
        <v>73</v>
      </c>
      <c r="AY421" s="144" t="s">
        <v>138</v>
      </c>
    </row>
    <row r="422" spans="2:65" s="13" customFormat="1" x14ac:dyDescent="0.2">
      <c r="B422" s="150"/>
      <c r="D422" s="143" t="s">
        <v>146</v>
      </c>
      <c r="E422" s="151" t="s">
        <v>1</v>
      </c>
      <c r="F422" s="152" t="s">
        <v>148</v>
      </c>
      <c r="H422" s="153">
        <v>340.8</v>
      </c>
      <c r="I422" s="154"/>
      <c r="L422" s="150"/>
      <c r="M422" s="155"/>
      <c r="T422" s="156"/>
      <c r="AT422" s="151" t="s">
        <v>146</v>
      </c>
      <c r="AU422" s="151" t="s">
        <v>82</v>
      </c>
      <c r="AV422" s="13" t="s">
        <v>144</v>
      </c>
      <c r="AW422" s="13" t="s">
        <v>30</v>
      </c>
      <c r="AX422" s="13" t="s">
        <v>80</v>
      </c>
      <c r="AY422" s="151" t="s">
        <v>138</v>
      </c>
    </row>
    <row r="423" spans="2:65" s="1" customFormat="1" ht="21.75" customHeight="1" x14ac:dyDescent="0.2">
      <c r="B423" s="31"/>
      <c r="C423" s="128" t="s">
        <v>710</v>
      </c>
      <c r="D423" s="128" t="s">
        <v>140</v>
      </c>
      <c r="E423" s="129" t="s">
        <v>711</v>
      </c>
      <c r="F423" s="130" t="s">
        <v>712</v>
      </c>
      <c r="G423" s="131" t="s">
        <v>507</v>
      </c>
      <c r="H423" s="132">
        <v>4</v>
      </c>
      <c r="I423" s="133"/>
      <c r="J423" s="134">
        <f>ROUND(I423*H423,2)</f>
        <v>0</v>
      </c>
      <c r="K423" s="135"/>
      <c r="L423" s="31"/>
      <c r="M423" s="136" t="s">
        <v>1</v>
      </c>
      <c r="N423" s="137" t="s">
        <v>38</v>
      </c>
      <c r="P423" s="138">
        <f>O423*H423</f>
        <v>0</v>
      </c>
      <c r="Q423" s="138">
        <v>0</v>
      </c>
      <c r="R423" s="138">
        <f>Q423*H423</f>
        <v>0</v>
      </c>
      <c r="S423" s="138">
        <v>0</v>
      </c>
      <c r="T423" s="139">
        <f>S423*H423</f>
        <v>0</v>
      </c>
      <c r="AR423" s="140" t="s">
        <v>175</v>
      </c>
      <c r="AT423" s="140" t="s">
        <v>140</v>
      </c>
      <c r="AU423" s="140" t="s">
        <v>82</v>
      </c>
      <c r="AY423" s="16" t="s">
        <v>138</v>
      </c>
      <c r="BE423" s="141">
        <f>IF(N423="základní",J423,0)</f>
        <v>0</v>
      </c>
      <c r="BF423" s="141">
        <f>IF(N423="snížená",J423,0)</f>
        <v>0</v>
      </c>
      <c r="BG423" s="141">
        <f>IF(N423="zákl. přenesená",J423,0)</f>
        <v>0</v>
      </c>
      <c r="BH423" s="141">
        <f>IF(N423="sníž. přenesená",J423,0)</f>
        <v>0</v>
      </c>
      <c r="BI423" s="141">
        <f>IF(N423="nulová",J423,0)</f>
        <v>0</v>
      </c>
      <c r="BJ423" s="16" t="s">
        <v>80</v>
      </c>
      <c r="BK423" s="141">
        <f>ROUND(I423*H423,2)</f>
        <v>0</v>
      </c>
      <c r="BL423" s="16" t="s">
        <v>175</v>
      </c>
      <c r="BM423" s="140" t="s">
        <v>713</v>
      </c>
    </row>
    <row r="424" spans="2:65" s="1" customFormat="1" ht="24.2" customHeight="1" x14ac:dyDescent="0.2">
      <c r="B424" s="31"/>
      <c r="C424" s="128" t="s">
        <v>432</v>
      </c>
      <c r="D424" s="128" t="s">
        <v>140</v>
      </c>
      <c r="E424" s="129" t="s">
        <v>714</v>
      </c>
      <c r="F424" s="130" t="s">
        <v>715</v>
      </c>
      <c r="G424" s="131" t="s">
        <v>250</v>
      </c>
      <c r="H424" s="132">
        <v>824</v>
      </c>
      <c r="I424" s="133"/>
      <c r="J424" s="134">
        <f>ROUND(I424*H424,2)</f>
        <v>0</v>
      </c>
      <c r="K424" s="135"/>
      <c r="L424" s="31"/>
      <c r="M424" s="136" t="s">
        <v>1</v>
      </c>
      <c r="N424" s="137" t="s">
        <v>38</v>
      </c>
      <c r="P424" s="138">
        <f>O424*H424</f>
        <v>0</v>
      </c>
      <c r="Q424" s="138">
        <v>0</v>
      </c>
      <c r="R424" s="138">
        <f>Q424*H424</f>
        <v>0</v>
      </c>
      <c r="S424" s="138">
        <v>0</v>
      </c>
      <c r="T424" s="139">
        <f>S424*H424</f>
        <v>0</v>
      </c>
      <c r="AR424" s="140" t="s">
        <v>175</v>
      </c>
      <c r="AT424" s="140" t="s">
        <v>140</v>
      </c>
      <c r="AU424" s="140" t="s">
        <v>82</v>
      </c>
      <c r="AY424" s="16" t="s">
        <v>138</v>
      </c>
      <c r="BE424" s="141">
        <f>IF(N424="základní",J424,0)</f>
        <v>0</v>
      </c>
      <c r="BF424" s="141">
        <f>IF(N424="snížená",J424,0)</f>
        <v>0</v>
      </c>
      <c r="BG424" s="141">
        <f>IF(N424="zákl. přenesená",J424,0)</f>
        <v>0</v>
      </c>
      <c r="BH424" s="141">
        <f>IF(N424="sníž. přenesená",J424,0)</f>
        <v>0</v>
      </c>
      <c r="BI424" s="141">
        <f>IF(N424="nulová",J424,0)</f>
        <v>0</v>
      </c>
      <c r="BJ424" s="16" t="s">
        <v>80</v>
      </c>
      <c r="BK424" s="141">
        <f>ROUND(I424*H424,2)</f>
        <v>0</v>
      </c>
      <c r="BL424" s="16" t="s">
        <v>175</v>
      </c>
      <c r="BM424" s="140" t="s">
        <v>716</v>
      </c>
    </row>
    <row r="425" spans="2:65" s="12" customFormat="1" x14ac:dyDescent="0.2">
      <c r="B425" s="142"/>
      <c r="D425" s="143" t="s">
        <v>146</v>
      </c>
      <c r="E425" s="144" t="s">
        <v>1</v>
      </c>
      <c r="F425" s="145" t="s">
        <v>717</v>
      </c>
      <c r="H425" s="146">
        <v>824</v>
      </c>
      <c r="I425" s="147"/>
      <c r="L425" s="142"/>
      <c r="M425" s="148"/>
      <c r="T425" s="149"/>
      <c r="AT425" s="144" t="s">
        <v>146</v>
      </c>
      <c r="AU425" s="144" t="s">
        <v>82</v>
      </c>
      <c r="AV425" s="12" t="s">
        <v>82</v>
      </c>
      <c r="AW425" s="12" t="s">
        <v>30</v>
      </c>
      <c r="AX425" s="12" t="s">
        <v>73</v>
      </c>
      <c r="AY425" s="144" t="s">
        <v>138</v>
      </c>
    </row>
    <row r="426" spans="2:65" s="13" customFormat="1" x14ac:dyDescent="0.2">
      <c r="B426" s="150"/>
      <c r="D426" s="143" t="s">
        <v>146</v>
      </c>
      <c r="E426" s="151" t="s">
        <v>1</v>
      </c>
      <c r="F426" s="152" t="s">
        <v>148</v>
      </c>
      <c r="H426" s="153">
        <v>824</v>
      </c>
      <c r="I426" s="154"/>
      <c r="L426" s="150"/>
      <c r="M426" s="155"/>
      <c r="T426" s="156"/>
      <c r="AT426" s="151" t="s">
        <v>146</v>
      </c>
      <c r="AU426" s="151" t="s">
        <v>82</v>
      </c>
      <c r="AV426" s="13" t="s">
        <v>144</v>
      </c>
      <c r="AW426" s="13" t="s">
        <v>30</v>
      </c>
      <c r="AX426" s="13" t="s">
        <v>80</v>
      </c>
      <c r="AY426" s="151" t="s">
        <v>138</v>
      </c>
    </row>
    <row r="427" spans="2:65" s="1" customFormat="1" ht="24.2" customHeight="1" x14ac:dyDescent="0.2">
      <c r="B427" s="31"/>
      <c r="C427" s="128" t="s">
        <v>718</v>
      </c>
      <c r="D427" s="128" t="s">
        <v>140</v>
      </c>
      <c r="E427" s="129" t="s">
        <v>719</v>
      </c>
      <c r="F427" s="130" t="s">
        <v>720</v>
      </c>
      <c r="G427" s="131" t="s">
        <v>186</v>
      </c>
      <c r="H427" s="132">
        <v>723.74699999999996</v>
      </c>
      <c r="I427" s="133"/>
      <c r="J427" s="134">
        <f>ROUND(I427*H427,2)</f>
        <v>0</v>
      </c>
      <c r="K427" s="135"/>
      <c r="L427" s="31"/>
      <c r="M427" s="136" t="s">
        <v>1</v>
      </c>
      <c r="N427" s="137" t="s">
        <v>38</v>
      </c>
      <c r="P427" s="138">
        <f>O427*H427</f>
        <v>0</v>
      </c>
      <c r="Q427" s="138">
        <v>0</v>
      </c>
      <c r="R427" s="138">
        <f>Q427*H427</f>
        <v>0</v>
      </c>
      <c r="S427" s="138">
        <v>0</v>
      </c>
      <c r="T427" s="139">
        <f>S427*H427</f>
        <v>0</v>
      </c>
      <c r="AR427" s="140" t="s">
        <v>175</v>
      </c>
      <c r="AT427" s="140" t="s">
        <v>140</v>
      </c>
      <c r="AU427" s="140" t="s">
        <v>82</v>
      </c>
      <c r="AY427" s="16" t="s">
        <v>138</v>
      </c>
      <c r="BE427" s="141">
        <f>IF(N427="základní",J427,0)</f>
        <v>0</v>
      </c>
      <c r="BF427" s="141">
        <f>IF(N427="snížená",J427,0)</f>
        <v>0</v>
      </c>
      <c r="BG427" s="141">
        <f>IF(N427="zákl. přenesená",J427,0)</f>
        <v>0</v>
      </c>
      <c r="BH427" s="141">
        <f>IF(N427="sníž. přenesená",J427,0)</f>
        <v>0</v>
      </c>
      <c r="BI427" s="141">
        <f>IF(N427="nulová",J427,0)</f>
        <v>0</v>
      </c>
      <c r="BJ427" s="16" t="s">
        <v>80</v>
      </c>
      <c r="BK427" s="141">
        <f>ROUND(I427*H427,2)</f>
        <v>0</v>
      </c>
      <c r="BL427" s="16" t="s">
        <v>175</v>
      </c>
      <c r="BM427" s="140" t="s">
        <v>721</v>
      </c>
    </row>
    <row r="428" spans="2:65" s="12" customFormat="1" x14ac:dyDescent="0.2">
      <c r="B428" s="142"/>
      <c r="D428" s="143" t="s">
        <v>146</v>
      </c>
      <c r="E428" s="144" t="s">
        <v>1</v>
      </c>
      <c r="F428" s="145" t="s">
        <v>722</v>
      </c>
      <c r="H428" s="146">
        <v>723.74699999999996</v>
      </c>
      <c r="I428" s="147"/>
      <c r="L428" s="142"/>
      <c r="M428" s="148"/>
      <c r="T428" s="149"/>
      <c r="AT428" s="144" t="s">
        <v>146</v>
      </c>
      <c r="AU428" s="144" t="s">
        <v>82</v>
      </c>
      <c r="AV428" s="12" t="s">
        <v>82</v>
      </c>
      <c r="AW428" s="12" t="s">
        <v>30</v>
      </c>
      <c r="AX428" s="12" t="s">
        <v>73</v>
      </c>
      <c r="AY428" s="144" t="s">
        <v>138</v>
      </c>
    </row>
    <row r="429" spans="2:65" s="13" customFormat="1" x14ac:dyDescent="0.2">
      <c r="B429" s="150"/>
      <c r="D429" s="143" t="s">
        <v>146</v>
      </c>
      <c r="E429" s="151" t="s">
        <v>1</v>
      </c>
      <c r="F429" s="152" t="s">
        <v>148</v>
      </c>
      <c r="H429" s="153">
        <v>723.74699999999996</v>
      </c>
      <c r="I429" s="154"/>
      <c r="L429" s="150"/>
      <c r="M429" s="155"/>
      <c r="T429" s="156"/>
      <c r="AT429" s="151" t="s">
        <v>146</v>
      </c>
      <c r="AU429" s="151" t="s">
        <v>82</v>
      </c>
      <c r="AV429" s="13" t="s">
        <v>144</v>
      </c>
      <c r="AW429" s="13" t="s">
        <v>30</v>
      </c>
      <c r="AX429" s="13" t="s">
        <v>80</v>
      </c>
      <c r="AY429" s="151" t="s">
        <v>138</v>
      </c>
    </row>
    <row r="430" spans="2:65" s="1" customFormat="1" ht="24.2" customHeight="1" x14ac:dyDescent="0.2">
      <c r="B430" s="31"/>
      <c r="C430" s="128" t="s">
        <v>436</v>
      </c>
      <c r="D430" s="128" t="s">
        <v>140</v>
      </c>
      <c r="E430" s="129" t="s">
        <v>723</v>
      </c>
      <c r="F430" s="130" t="s">
        <v>724</v>
      </c>
      <c r="G430" s="131" t="s">
        <v>250</v>
      </c>
      <c r="H430" s="132">
        <v>30</v>
      </c>
      <c r="I430" s="133"/>
      <c r="J430" s="134">
        <f>ROUND(I430*H430,2)</f>
        <v>0</v>
      </c>
      <c r="K430" s="135"/>
      <c r="L430" s="31"/>
      <c r="M430" s="136" t="s">
        <v>1</v>
      </c>
      <c r="N430" s="137" t="s">
        <v>38</v>
      </c>
      <c r="P430" s="138">
        <f>O430*H430</f>
        <v>0</v>
      </c>
      <c r="Q430" s="138">
        <v>0</v>
      </c>
      <c r="R430" s="138">
        <f>Q430*H430</f>
        <v>0</v>
      </c>
      <c r="S430" s="138">
        <v>0</v>
      </c>
      <c r="T430" s="139">
        <f>S430*H430</f>
        <v>0</v>
      </c>
      <c r="AR430" s="140" t="s">
        <v>175</v>
      </c>
      <c r="AT430" s="140" t="s">
        <v>140</v>
      </c>
      <c r="AU430" s="140" t="s">
        <v>82</v>
      </c>
      <c r="AY430" s="16" t="s">
        <v>138</v>
      </c>
      <c r="BE430" s="141">
        <f>IF(N430="základní",J430,0)</f>
        <v>0</v>
      </c>
      <c r="BF430" s="141">
        <f>IF(N430="snížená",J430,0)</f>
        <v>0</v>
      </c>
      <c r="BG430" s="141">
        <f>IF(N430="zákl. přenesená",J430,0)</f>
        <v>0</v>
      </c>
      <c r="BH430" s="141">
        <f>IF(N430="sníž. přenesená",J430,0)</f>
        <v>0</v>
      </c>
      <c r="BI430" s="141">
        <f>IF(N430="nulová",J430,0)</f>
        <v>0</v>
      </c>
      <c r="BJ430" s="16" t="s">
        <v>80</v>
      </c>
      <c r="BK430" s="141">
        <f>ROUND(I430*H430,2)</f>
        <v>0</v>
      </c>
      <c r="BL430" s="16" t="s">
        <v>175</v>
      </c>
      <c r="BM430" s="140" t="s">
        <v>725</v>
      </c>
    </row>
    <row r="431" spans="2:65" s="1" customFormat="1" ht="33" customHeight="1" x14ac:dyDescent="0.2">
      <c r="B431" s="31"/>
      <c r="C431" s="128" t="s">
        <v>726</v>
      </c>
      <c r="D431" s="128" t="s">
        <v>140</v>
      </c>
      <c r="E431" s="129" t="s">
        <v>727</v>
      </c>
      <c r="F431" s="130" t="s">
        <v>728</v>
      </c>
      <c r="G431" s="131" t="s">
        <v>186</v>
      </c>
      <c r="H431" s="132">
        <v>385.61</v>
      </c>
      <c r="I431" s="133"/>
      <c r="J431" s="134">
        <f>ROUND(I431*H431,2)</f>
        <v>0</v>
      </c>
      <c r="K431" s="135"/>
      <c r="L431" s="31"/>
      <c r="M431" s="136" t="s">
        <v>1</v>
      </c>
      <c r="N431" s="137" t="s">
        <v>38</v>
      </c>
      <c r="P431" s="138">
        <f>O431*H431</f>
        <v>0</v>
      </c>
      <c r="Q431" s="138">
        <v>0</v>
      </c>
      <c r="R431" s="138">
        <f>Q431*H431</f>
        <v>0</v>
      </c>
      <c r="S431" s="138">
        <v>0</v>
      </c>
      <c r="T431" s="139">
        <f>S431*H431</f>
        <v>0</v>
      </c>
      <c r="AR431" s="140" t="s">
        <v>175</v>
      </c>
      <c r="AT431" s="140" t="s">
        <v>140</v>
      </c>
      <c r="AU431" s="140" t="s">
        <v>82</v>
      </c>
      <c r="AY431" s="16" t="s">
        <v>138</v>
      </c>
      <c r="BE431" s="141">
        <f>IF(N431="základní",J431,0)</f>
        <v>0</v>
      </c>
      <c r="BF431" s="141">
        <f>IF(N431="snížená",J431,0)</f>
        <v>0</v>
      </c>
      <c r="BG431" s="141">
        <f>IF(N431="zákl. přenesená",J431,0)</f>
        <v>0</v>
      </c>
      <c r="BH431" s="141">
        <f>IF(N431="sníž. přenesená",J431,0)</f>
        <v>0</v>
      </c>
      <c r="BI431" s="141">
        <f>IF(N431="nulová",J431,0)</f>
        <v>0</v>
      </c>
      <c r="BJ431" s="16" t="s">
        <v>80</v>
      </c>
      <c r="BK431" s="141">
        <f>ROUND(I431*H431,2)</f>
        <v>0</v>
      </c>
      <c r="BL431" s="16" t="s">
        <v>175</v>
      </c>
      <c r="BM431" s="140" t="s">
        <v>729</v>
      </c>
    </row>
    <row r="432" spans="2:65" s="1" customFormat="1" ht="21.75" customHeight="1" x14ac:dyDescent="0.2">
      <c r="B432" s="31"/>
      <c r="C432" s="128" t="s">
        <v>440</v>
      </c>
      <c r="D432" s="128" t="s">
        <v>140</v>
      </c>
      <c r="E432" s="129" t="s">
        <v>730</v>
      </c>
      <c r="F432" s="130" t="s">
        <v>731</v>
      </c>
      <c r="G432" s="131" t="s">
        <v>582</v>
      </c>
      <c r="H432" s="174"/>
      <c r="I432" s="133"/>
      <c r="J432" s="134">
        <f>ROUND(I432*H432,2)</f>
        <v>0</v>
      </c>
      <c r="K432" s="135"/>
      <c r="L432" s="31"/>
      <c r="M432" s="136" t="s">
        <v>1</v>
      </c>
      <c r="N432" s="137" t="s">
        <v>38</v>
      </c>
      <c r="P432" s="138">
        <f>O432*H432</f>
        <v>0</v>
      </c>
      <c r="Q432" s="138">
        <v>0</v>
      </c>
      <c r="R432" s="138">
        <f>Q432*H432</f>
        <v>0</v>
      </c>
      <c r="S432" s="138">
        <v>0</v>
      </c>
      <c r="T432" s="139">
        <f>S432*H432</f>
        <v>0</v>
      </c>
      <c r="AR432" s="140" t="s">
        <v>175</v>
      </c>
      <c r="AT432" s="140" t="s">
        <v>140</v>
      </c>
      <c r="AU432" s="140" t="s">
        <v>82</v>
      </c>
      <c r="AY432" s="16" t="s">
        <v>138</v>
      </c>
      <c r="BE432" s="141">
        <f>IF(N432="základní",J432,0)</f>
        <v>0</v>
      </c>
      <c r="BF432" s="141">
        <f>IF(N432="snížená",J432,0)</f>
        <v>0</v>
      </c>
      <c r="BG432" s="141">
        <f>IF(N432="zákl. přenesená",J432,0)</f>
        <v>0</v>
      </c>
      <c r="BH432" s="141">
        <f>IF(N432="sníž. přenesená",J432,0)</f>
        <v>0</v>
      </c>
      <c r="BI432" s="141">
        <f>IF(N432="nulová",J432,0)</f>
        <v>0</v>
      </c>
      <c r="BJ432" s="16" t="s">
        <v>80</v>
      </c>
      <c r="BK432" s="141">
        <f>ROUND(I432*H432,2)</f>
        <v>0</v>
      </c>
      <c r="BL432" s="16" t="s">
        <v>175</v>
      </c>
      <c r="BM432" s="140" t="s">
        <v>732</v>
      </c>
    </row>
    <row r="433" spans="2:65" s="11" customFormat="1" ht="22.9" customHeight="1" x14ac:dyDescent="0.2">
      <c r="B433" s="116"/>
      <c r="D433" s="117" t="s">
        <v>72</v>
      </c>
      <c r="E433" s="126" t="s">
        <v>733</v>
      </c>
      <c r="F433" s="126" t="s">
        <v>734</v>
      </c>
      <c r="I433" s="119"/>
      <c r="J433" s="127">
        <f>BK433</f>
        <v>0</v>
      </c>
      <c r="L433" s="116"/>
      <c r="M433" s="121"/>
      <c r="P433" s="122">
        <f>SUM(P434:P483)</f>
        <v>0</v>
      </c>
      <c r="R433" s="122">
        <f>SUM(R434:R483)</f>
        <v>0.56699999999999995</v>
      </c>
      <c r="T433" s="123">
        <f>SUM(T434:T483)</f>
        <v>0</v>
      </c>
      <c r="AR433" s="117" t="s">
        <v>82</v>
      </c>
      <c r="AT433" s="124" t="s">
        <v>72</v>
      </c>
      <c r="AU433" s="124" t="s">
        <v>80</v>
      </c>
      <c r="AY433" s="117" t="s">
        <v>138</v>
      </c>
      <c r="BK433" s="125">
        <f>SUM(BK434:BK483)</f>
        <v>0</v>
      </c>
    </row>
    <row r="434" spans="2:65" s="1" customFormat="1" ht="33" customHeight="1" x14ac:dyDescent="0.2">
      <c r="B434" s="31"/>
      <c r="C434" s="128" t="s">
        <v>735</v>
      </c>
      <c r="D434" s="128" t="s">
        <v>140</v>
      </c>
      <c r="E434" s="129" t="s">
        <v>736</v>
      </c>
      <c r="F434" s="130" t="s">
        <v>737</v>
      </c>
      <c r="G434" s="131" t="s">
        <v>186</v>
      </c>
      <c r="H434" s="132">
        <v>136</v>
      </c>
      <c r="I434" s="133"/>
      <c r="J434" s="134">
        <f>ROUND(I434*H434,2)</f>
        <v>0</v>
      </c>
      <c r="K434" s="135"/>
      <c r="L434" s="31"/>
      <c r="M434" s="136" t="s">
        <v>1</v>
      </c>
      <c r="N434" s="137" t="s">
        <v>38</v>
      </c>
      <c r="P434" s="138">
        <f>O434*H434</f>
        <v>0</v>
      </c>
      <c r="Q434" s="138">
        <v>0</v>
      </c>
      <c r="R434" s="138">
        <f>Q434*H434</f>
        <v>0</v>
      </c>
      <c r="S434" s="138">
        <v>0</v>
      </c>
      <c r="T434" s="139">
        <f>S434*H434</f>
        <v>0</v>
      </c>
      <c r="AR434" s="140" t="s">
        <v>175</v>
      </c>
      <c r="AT434" s="140" t="s">
        <v>140</v>
      </c>
      <c r="AU434" s="140" t="s">
        <v>82</v>
      </c>
      <c r="AY434" s="16" t="s">
        <v>138</v>
      </c>
      <c r="BE434" s="141">
        <f>IF(N434="základní",J434,0)</f>
        <v>0</v>
      </c>
      <c r="BF434" s="141">
        <f>IF(N434="snížená",J434,0)</f>
        <v>0</v>
      </c>
      <c r="BG434" s="141">
        <f>IF(N434="zákl. přenesená",J434,0)</f>
        <v>0</v>
      </c>
      <c r="BH434" s="141">
        <f>IF(N434="sníž. přenesená",J434,0)</f>
        <v>0</v>
      </c>
      <c r="BI434" s="141">
        <f>IF(N434="nulová",J434,0)</f>
        <v>0</v>
      </c>
      <c r="BJ434" s="16" t="s">
        <v>80</v>
      </c>
      <c r="BK434" s="141">
        <f>ROUND(I434*H434,2)</f>
        <v>0</v>
      </c>
      <c r="BL434" s="16" t="s">
        <v>175</v>
      </c>
      <c r="BM434" s="140" t="s">
        <v>738</v>
      </c>
    </row>
    <row r="435" spans="2:65" s="14" customFormat="1" x14ac:dyDescent="0.2">
      <c r="B435" s="168"/>
      <c r="D435" s="143" t="s">
        <v>146</v>
      </c>
      <c r="E435" s="169" t="s">
        <v>1</v>
      </c>
      <c r="F435" s="170" t="s">
        <v>739</v>
      </c>
      <c r="H435" s="169" t="s">
        <v>1</v>
      </c>
      <c r="I435" s="171"/>
      <c r="L435" s="168"/>
      <c r="M435" s="172"/>
      <c r="T435" s="173"/>
      <c r="AT435" s="169" t="s">
        <v>146</v>
      </c>
      <c r="AU435" s="169" t="s">
        <v>82</v>
      </c>
      <c r="AV435" s="14" t="s">
        <v>80</v>
      </c>
      <c r="AW435" s="14" t="s">
        <v>30</v>
      </c>
      <c r="AX435" s="14" t="s">
        <v>73</v>
      </c>
      <c r="AY435" s="169" t="s">
        <v>138</v>
      </c>
    </row>
    <row r="436" spans="2:65" s="12" customFormat="1" x14ac:dyDescent="0.2">
      <c r="B436" s="142"/>
      <c r="D436" s="143" t="s">
        <v>146</v>
      </c>
      <c r="E436" s="144" t="s">
        <v>1</v>
      </c>
      <c r="F436" s="145" t="s">
        <v>740</v>
      </c>
      <c r="H436" s="146">
        <v>136</v>
      </c>
      <c r="I436" s="147"/>
      <c r="L436" s="142"/>
      <c r="M436" s="148"/>
      <c r="T436" s="149"/>
      <c r="AT436" s="144" t="s">
        <v>146</v>
      </c>
      <c r="AU436" s="144" t="s">
        <v>82</v>
      </c>
      <c r="AV436" s="12" t="s">
        <v>82</v>
      </c>
      <c r="AW436" s="12" t="s">
        <v>30</v>
      </c>
      <c r="AX436" s="12" t="s">
        <v>73</v>
      </c>
      <c r="AY436" s="144" t="s">
        <v>138</v>
      </c>
    </row>
    <row r="437" spans="2:65" s="13" customFormat="1" x14ac:dyDescent="0.2">
      <c r="B437" s="150"/>
      <c r="D437" s="143" t="s">
        <v>146</v>
      </c>
      <c r="E437" s="151" t="s">
        <v>1</v>
      </c>
      <c r="F437" s="152" t="s">
        <v>148</v>
      </c>
      <c r="H437" s="153">
        <v>136</v>
      </c>
      <c r="I437" s="154"/>
      <c r="L437" s="150"/>
      <c r="M437" s="155"/>
      <c r="T437" s="156"/>
      <c r="AT437" s="151" t="s">
        <v>146</v>
      </c>
      <c r="AU437" s="151" t="s">
        <v>82</v>
      </c>
      <c r="AV437" s="13" t="s">
        <v>144</v>
      </c>
      <c r="AW437" s="13" t="s">
        <v>30</v>
      </c>
      <c r="AX437" s="13" t="s">
        <v>80</v>
      </c>
      <c r="AY437" s="151" t="s">
        <v>138</v>
      </c>
    </row>
    <row r="438" spans="2:65" s="1" customFormat="1" ht="24.2" customHeight="1" x14ac:dyDescent="0.2">
      <c r="B438" s="31"/>
      <c r="C438" s="128" t="s">
        <v>445</v>
      </c>
      <c r="D438" s="128" t="s">
        <v>140</v>
      </c>
      <c r="E438" s="129" t="s">
        <v>741</v>
      </c>
      <c r="F438" s="130" t="s">
        <v>742</v>
      </c>
      <c r="G438" s="131" t="s">
        <v>186</v>
      </c>
      <c r="H438" s="132">
        <v>166.4</v>
      </c>
      <c r="I438" s="133"/>
      <c r="J438" s="134">
        <f>ROUND(I438*H438,2)</f>
        <v>0</v>
      </c>
      <c r="K438" s="135"/>
      <c r="L438" s="31"/>
      <c r="M438" s="136" t="s">
        <v>1</v>
      </c>
      <c r="N438" s="137" t="s">
        <v>38</v>
      </c>
      <c r="P438" s="138">
        <f>O438*H438</f>
        <v>0</v>
      </c>
      <c r="Q438" s="138">
        <v>0</v>
      </c>
      <c r="R438" s="138">
        <f>Q438*H438</f>
        <v>0</v>
      </c>
      <c r="S438" s="138">
        <v>0</v>
      </c>
      <c r="T438" s="139">
        <f>S438*H438</f>
        <v>0</v>
      </c>
      <c r="AR438" s="140" t="s">
        <v>175</v>
      </c>
      <c r="AT438" s="140" t="s">
        <v>140</v>
      </c>
      <c r="AU438" s="140" t="s">
        <v>82</v>
      </c>
      <c r="AY438" s="16" t="s">
        <v>138</v>
      </c>
      <c r="BE438" s="141">
        <f>IF(N438="základní",J438,0)</f>
        <v>0</v>
      </c>
      <c r="BF438" s="141">
        <f>IF(N438="snížená",J438,0)</f>
        <v>0</v>
      </c>
      <c r="BG438" s="141">
        <f>IF(N438="zákl. přenesená",J438,0)</f>
        <v>0</v>
      </c>
      <c r="BH438" s="141">
        <f>IF(N438="sníž. přenesená",J438,0)</f>
        <v>0</v>
      </c>
      <c r="BI438" s="141">
        <f>IF(N438="nulová",J438,0)</f>
        <v>0</v>
      </c>
      <c r="BJ438" s="16" t="s">
        <v>80</v>
      </c>
      <c r="BK438" s="141">
        <f>ROUND(I438*H438,2)</f>
        <v>0</v>
      </c>
      <c r="BL438" s="16" t="s">
        <v>175</v>
      </c>
      <c r="BM438" s="140" t="s">
        <v>743</v>
      </c>
    </row>
    <row r="439" spans="2:65" s="12" customFormat="1" x14ac:dyDescent="0.2">
      <c r="B439" s="142"/>
      <c r="D439" s="143" t="s">
        <v>146</v>
      </c>
      <c r="E439" s="144" t="s">
        <v>1</v>
      </c>
      <c r="F439" s="145" t="s">
        <v>744</v>
      </c>
      <c r="H439" s="146">
        <v>166.4</v>
      </c>
      <c r="I439" s="147"/>
      <c r="L439" s="142"/>
      <c r="M439" s="148"/>
      <c r="T439" s="149"/>
      <c r="AT439" s="144" t="s">
        <v>146</v>
      </c>
      <c r="AU439" s="144" t="s">
        <v>82</v>
      </c>
      <c r="AV439" s="12" t="s">
        <v>82</v>
      </c>
      <c r="AW439" s="12" t="s">
        <v>30</v>
      </c>
      <c r="AX439" s="12" t="s">
        <v>73</v>
      </c>
      <c r="AY439" s="144" t="s">
        <v>138</v>
      </c>
    </row>
    <row r="440" spans="2:65" s="13" customFormat="1" x14ac:dyDescent="0.2">
      <c r="B440" s="150"/>
      <c r="D440" s="143" t="s">
        <v>146</v>
      </c>
      <c r="E440" s="151" t="s">
        <v>1</v>
      </c>
      <c r="F440" s="152" t="s">
        <v>148</v>
      </c>
      <c r="H440" s="153">
        <v>166.4</v>
      </c>
      <c r="I440" s="154"/>
      <c r="L440" s="150"/>
      <c r="M440" s="155"/>
      <c r="T440" s="156"/>
      <c r="AT440" s="151" t="s">
        <v>146</v>
      </c>
      <c r="AU440" s="151" t="s">
        <v>82</v>
      </c>
      <c r="AV440" s="13" t="s">
        <v>144</v>
      </c>
      <c r="AW440" s="13" t="s">
        <v>30</v>
      </c>
      <c r="AX440" s="13" t="s">
        <v>80</v>
      </c>
      <c r="AY440" s="151" t="s">
        <v>138</v>
      </c>
    </row>
    <row r="441" spans="2:65" s="1" customFormat="1" ht="21.75" customHeight="1" x14ac:dyDescent="0.2">
      <c r="B441" s="31"/>
      <c r="C441" s="128" t="s">
        <v>745</v>
      </c>
      <c r="D441" s="128" t="s">
        <v>140</v>
      </c>
      <c r="E441" s="129" t="s">
        <v>746</v>
      </c>
      <c r="F441" s="130" t="s">
        <v>747</v>
      </c>
      <c r="G441" s="131" t="s">
        <v>186</v>
      </c>
      <c r="H441" s="132">
        <v>313.21499999999997</v>
      </c>
      <c r="I441" s="133"/>
      <c r="J441" s="134">
        <f>ROUND(I441*H441,2)</f>
        <v>0</v>
      </c>
      <c r="K441" s="135"/>
      <c r="L441" s="31"/>
      <c r="M441" s="136" t="s">
        <v>1</v>
      </c>
      <c r="N441" s="137" t="s">
        <v>38</v>
      </c>
      <c r="P441" s="138">
        <f>O441*H441</f>
        <v>0</v>
      </c>
      <c r="Q441" s="138">
        <v>0</v>
      </c>
      <c r="R441" s="138">
        <f>Q441*H441</f>
        <v>0</v>
      </c>
      <c r="S441" s="138">
        <v>0</v>
      </c>
      <c r="T441" s="139">
        <f>S441*H441</f>
        <v>0</v>
      </c>
      <c r="AR441" s="140" t="s">
        <v>175</v>
      </c>
      <c r="AT441" s="140" t="s">
        <v>140</v>
      </c>
      <c r="AU441" s="140" t="s">
        <v>82</v>
      </c>
      <c r="AY441" s="16" t="s">
        <v>138</v>
      </c>
      <c r="BE441" s="141">
        <f>IF(N441="základní",J441,0)</f>
        <v>0</v>
      </c>
      <c r="BF441" s="141">
        <f>IF(N441="snížená",J441,0)</f>
        <v>0</v>
      </c>
      <c r="BG441" s="141">
        <f>IF(N441="zákl. přenesená",J441,0)</f>
        <v>0</v>
      </c>
      <c r="BH441" s="141">
        <f>IF(N441="sníž. přenesená",J441,0)</f>
        <v>0</v>
      </c>
      <c r="BI441" s="141">
        <f>IF(N441="nulová",J441,0)</f>
        <v>0</v>
      </c>
      <c r="BJ441" s="16" t="s">
        <v>80</v>
      </c>
      <c r="BK441" s="141">
        <f>ROUND(I441*H441,2)</f>
        <v>0</v>
      </c>
      <c r="BL441" s="16" t="s">
        <v>175</v>
      </c>
      <c r="BM441" s="140" t="s">
        <v>748</v>
      </c>
    </row>
    <row r="442" spans="2:65" s="12" customFormat="1" ht="22.5" x14ac:dyDescent="0.2">
      <c r="B442" s="142"/>
      <c r="D442" s="143" t="s">
        <v>146</v>
      </c>
      <c r="E442" s="144" t="s">
        <v>1</v>
      </c>
      <c r="F442" s="145" t="s">
        <v>749</v>
      </c>
      <c r="H442" s="146">
        <v>175.52500000000001</v>
      </c>
      <c r="I442" s="147"/>
      <c r="L442" s="142"/>
      <c r="M442" s="148"/>
      <c r="T442" s="149"/>
      <c r="AT442" s="144" t="s">
        <v>146</v>
      </c>
      <c r="AU442" s="144" t="s">
        <v>82</v>
      </c>
      <c r="AV442" s="12" t="s">
        <v>82</v>
      </c>
      <c r="AW442" s="12" t="s">
        <v>30</v>
      </c>
      <c r="AX442" s="12" t="s">
        <v>73</v>
      </c>
      <c r="AY442" s="144" t="s">
        <v>138</v>
      </c>
    </row>
    <row r="443" spans="2:65" s="12" customFormat="1" x14ac:dyDescent="0.2">
      <c r="B443" s="142"/>
      <c r="D443" s="143" t="s">
        <v>146</v>
      </c>
      <c r="E443" s="144" t="s">
        <v>1</v>
      </c>
      <c r="F443" s="145" t="s">
        <v>750</v>
      </c>
      <c r="H443" s="146">
        <v>137.69</v>
      </c>
      <c r="I443" s="147"/>
      <c r="L443" s="142"/>
      <c r="M443" s="148"/>
      <c r="T443" s="149"/>
      <c r="AT443" s="144" t="s">
        <v>146</v>
      </c>
      <c r="AU443" s="144" t="s">
        <v>82</v>
      </c>
      <c r="AV443" s="12" t="s">
        <v>82</v>
      </c>
      <c r="AW443" s="12" t="s">
        <v>30</v>
      </c>
      <c r="AX443" s="12" t="s">
        <v>73</v>
      </c>
      <c r="AY443" s="144" t="s">
        <v>138</v>
      </c>
    </row>
    <row r="444" spans="2:65" s="13" customFormat="1" x14ac:dyDescent="0.2">
      <c r="B444" s="150"/>
      <c r="D444" s="143" t="s">
        <v>146</v>
      </c>
      <c r="E444" s="151" t="s">
        <v>1</v>
      </c>
      <c r="F444" s="152" t="s">
        <v>148</v>
      </c>
      <c r="H444" s="153">
        <v>313.21500000000003</v>
      </c>
      <c r="I444" s="154"/>
      <c r="L444" s="150"/>
      <c r="M444" s="155"/>
      <c r="T444" s="156"/>
      <c r="AT444" s="151" t="s">
        <v>146</v>
      </c>
      <c r="AU444" s="151" t="s">
        <v>82</v>
      </c>
      <c r="AV444" s="13" t="s">
        <v>144</v>
      </c>
      <c r="AW444" s="13" t="s">
        <v>30</v>
      </c>
      <c r="AX444" s="13" t="s">
        <v>80</v>
      </c>
      <c r="AY444" s="151" t="s">
        <v>138</v>
      </c>
    </row>
    <row r="445" spans="2:65" s="1" customFormat="1" ht="16.5" customHeight="1" x14ac:dyDescent="0.2">
      <c r="B445" s="31"/>
      <c r="C445" s="128" t="s">
        <v>450</v>
      </c>
      <c r="D445" s="128" t="s">
        <v>140</v>
      </c>
      <c r="E445" s="129" t="s">
        <v>751</v>
      </c>
      <c r="F445" s="130" t="s">
        <v>752</v>
      </c>
      <c r="G445" s="131" t="s">
        <v>186</v>
      </c>
      <c r="H445" s="132">
        <v>20.3</v>
      </c>
      <c r="I445" s="133"/>
      <c r="J445" s="134">
        <f>ROUND(I445*H445,2)</f>
        <v>0</v>
      </c>
      <c r="K445" s="135"/>
      <c r="L445" s="31"/>
      <c r="M445" s="136" t="s">
        <v>1</v>
      </c>
      <c r="N445" s="137" t="s">
        <v>38</v>
      </c>
      <c r="P445" s="138">
        <f>O445*H445</f>
        <v>0</v>
      </c>
      <c r="Q445" s="138">
        <v>0</v>
      </c>
      <c r="R445" s="138">
        <f>Q445*H445</f>
        <v>0</v>
      </c>
      <c r="S445" s="138">
        <v>0</v>
      </c>
      <c r="T445" s="139">
        <f>S445*H445</f>
        <v>0</v>
      </c>
      <c r="AR445" s="140" t="s">
        <v>175</v>
      </c>
      <c r="AT445" s="140" t="s">
        <v>140</v>
      </c>
      <c r="AU445" s="140" t="s">
        <v>82</v>
      </c>
      <c r="AY445" s="16" t="s">
        <v>138</v>
      </c>
      <c r="BE445" s="141">
        <f>IF(N445="základní",J445,0)</f>
        <v>0</v>
      </c>
      <c r="BF445" s="141">
        <f>IF(N445="snížená",J445,0)</f>
        <v>0</v>
      </c>
      <c r="BG445" s="141">
        <f>IF(N445="zákl. přenesená",J445,0)</f>
        <v>0</v>
      </c>
      <c r="BH445" s="141">
        <f>IF(N445="sníž. přenesená",J445,0)</f>
        <v>0</v>
      </c>
      <c r="BI445" s="141">
        <f>IF(N445="nulová",J445,0)</f>
        <v>0</v>
      </c>
      <c r="BJ445" s="16" t="s">
        <v>80</v>
      </c>
      <c r="BK445" s="141">
        <f>ROUND(I445*H445,2)</f>
        <v>0</v>
      </c>
      <c r="BL445" s="16" t="s">
        <v>175</v>
      </c>
      <c r="BM445" s="140" t="s">
        <v>753</v>
      </c>
    </row>
    <row r="446" spans="2:65" s="12" customFormat="1" x14ac:dyDescent="0.2">
      <c r="B446" s="142"/>
      <c r="D446" s="143" t="s">
        <v>146</v>
      </c>
      <c r="E446" s="144" t="s">
        <v>1</v>
      </c>
      <c r="F446" s="145" t="s">
        <v>754</v>
      </c>
      <c r="H446" s="146">
        <v>20.3</v>
      </c>
      <c r="I446" s="147"/>
      <c r="L446" s="142"/>
      <c r="M446" s="148"/>
      <c r="T446" s="149"/>
      <c r="AT446" s="144" t="s">
        <v>146</v>
      </c>
      <c r="AU446" s="144" t="s">
        <v>82</v>
      </c>
      <c r="AV446" s="12" t="s">
        <v>82</v>
      </c>
      <c r="AW446" s="12" t="s">
        <v>30</v>
      </c>
      <c r="AX446" s="12" t="s">
        <v>80</v>
      </c>
      <c r="AY446" s="144" t="s">
        <v>138</v>
      </c>
    </row>
    <row r="447" spans="2:65" s="1" customFormat="1" ht="16.5" customHeight="1" x14ac:dyDescent="0.2">
      <c r="B447" s="31"/>
      <c r="C447" s="128" t="s">
        <v>755</v>
      </c>
      <c r="D447" s="128" t="s">
        <v>140</v>
      </c>
      <c r="E447" s="129" t="s">
        <v>756</v>
      </c>
      <c r="F447" s="130" t="s">
        <v>757</v>
      </c>
      <c r="G447" s="131" t="s">
        <v>186</v>
      </c>
      <c r="H447" s="132">
        <v>95.491</v>
      </c>
      <c r="I447" s="133"/>
      <c r="J447" s="134">
        <f>ROUND(I447*H447,2)</f>
        <v>0</v>
      </c>
      <c r="K447" s="135"/>
      <c r="L447" s="31"/>
      <c r="M447" s="136" t="s">
        <v>1</v>
      </c>
      <c r="N447" s="137" t="s">
        <v>38</v>
      </c>
      <c r="P447" s="138">
        <f>O447*H447</f>
        <v>0</v>
      </c>
      <c r="Q447" s="138">
        <v>0</v>
      </c>
      <c r="R447" s="138">
        <f>Q447*H447</f>
        <v>0</v>
      </c>
      <c r="S447" s="138">
        <v>0</v>
      </c>
      <c r="T447" s="139">
        <f>S447*H447</f>
        <v>0</v>
      </c>
      <c r="AR447" s="140" t="s">
        <v>175</v>
      </c>
      <c r="AT447" s="140" t="s">
        <v>140</v>
      </c>
      <c r="AU447" s="140" t="s">
        <v>82</v>
      </c>
      <c r="AY447" s="16" t="s">
        <v>138</v>
      </c>
      <c r="BE447" s="141">
        <f>IF(N447="základní",J447,0)</f>
        <v>0</v>
      </c>
      <c r="BF447" s="141">
        <f>IF(N447="snížená",J447,0)</f>
        <v>0</v>
      </c>
      <c r="BG447" s="141">
        <f>IF(N447="zákl. přenesená",J447,0)</f>
        <v>0</v>
      </c>
      <c r="BH447" s="141">
        <f>IF(N447="sníž. přenesená",J447,0)</f>
        <v>0</v>
      </c>
      <c r="BI447" s="141">
        <f>IF(N447="nulová",J447,0)</f>
        <v>0</v>
      </c>
      <c r="BJ447" s="16" t="s">
        <v>80</v>
      </c>
      <c r="BK447" s="141">
        <f>ROUND(I447*H447,2)</f>
        <v>0</v>
      </c>
      <c r="BL447" s="16" t="s">
        <v>175</v>
      </c>
      <c r="BM447" s="140" t="s">
        <v>758</v>
      </c>
    </row>
    <row r="448" spans="2:65" s="12" customFormat="1" ht="22.5" x14ac:dyDescent="0.2">
      <c r="B448" s="142"/>
      <c r="D448" s="143" t="s">
        <v>146</v>
      </c>
      <c r="E448" s="144" t="s">
        <v>1</v>
      </c>
      <c r="F448" s="145" t="s">
        <v>759</v>
      </c>
      <c r="H448" s="146">
        <v>95.491</v>
      </c>
      <c r="I448" s="147"/>
      <c r="L448" s="142"/>
      <c r="M448" s="148"/>
      <c r="T448" s="149"/>
      <c r="AT448" s="144" t="s">
        <v>146</v>
      </c>
      <c r="AU448" s="144" t="s">
        <v>82</v>
      </c>
      <c r="AV448" s="12" t="s">
        <v>82</v>
      </c>
      <c r="AW448" s="12" t="s">
        <v>30</v>
      </c>
      <c r="AX448" s="12" t="s">
        <v>80</v>
      </c>
      <c r="AY448" s="144" t="s">
        <v>138</v>
      </c>
    </row>
    <row r="449" spans="2:65" s="1" customFormat="1" ht="16.5" customHeight="1" x14ac:dyDescent="0.2">
      <c r="B449" s="31"/>
      <c r="C449" s="128" t="s">
        <v>455</v>
      </c>
      <c r="D449" s="128" t="s">
        <v>140</v>
      </c>
      <c r="E449" s="129" t="s">
        <v>760</v>
      </c>
      <c r="F449" s="130" t="s">
        <v>761</v>
      </c>
      <c r="G449" s="131" t="s">
        <v>186</v>
      </c>
      <c r="H449" s="132">
        <v>40.774000000000001</v>
      </c>
      <c r="I449" s="133"/>
      <c r="J449" s="134">
        <f>ROUND(I449*H449,2)</f>
        <v>0</v>
      </c>
      <c r="K449" s="135"/>
      <c r="L449" s="31"/>
      <c r="M449" s="136" t="s">
        <v>1</v>
      </c>
      <c r="N449" s="137" t="s">
        <v>38</v>
      </c>
      <c r="P449" s="138">
        <f>O449*H449</f>
        <v>0</v>
      </c>
      <c r="Q449" s="138">
        <v>0</v>
      </c>
      <c r="R449" s="138">
        <f>Q449*H449</f>
        <v>0</v>
      </c>
      <c r="S449" s="138">
        <v>0</v>
      </c>
      <c r="T449" s="139">
        <f>S449*H449</f>
        <v>0</v>
      </c>
      <c r="AR449" s="140" t="s">
        <v>175</v>
      </c>
      <c r="AT449" s="140" t="s">
        <v>140</v>
      </c>
      <c r="AU449" s="140" t="s">
        <v>82</v>
      </c>
      <c r="AY449" s="16" t="s">
        <v>138</v>
      </c>
      <c r="BE449" s="141">
        <f>IF(N449="základní",J449,0)</f>
        <v>0</v>
      </c>
      <c r="BF449" s="141">
        <f>IF(N449="snížená",J449,0)</f>
        <v>0</v>
      </c>
      <c r="BG449" s="141">
        <f>IF(N449="zákl. přenesená",J449,0)</f>
        <v>0</v>
      </c>
      <c r="BH449" s="141">
        <f>IF(N449="sníž. přenesená",J449,0)</f>
        <v>0</v>
      </c>
      <c r="BI449" s="141">
        <f>IF(N449="nulová",J449,0)</f>
        <v>0</v>
      </c>
      <c r="BJ449" s="16" t="s">
        <v>80</v>
      </c>
      <c r="BK449" s="141">
        <f>ROUND(I449*H449,2)</f>
        <v>0</v>
      </c>
      <c r="BL449" s="16" t="s">
        <v>175</v>
      </c>
      <c r="BM449" s="140" t="s">
        <v>762</v>
      </c>
    </row>
    <row r="450" spans="2:65" s="12" customFormat="1" x14ac:dyDescent="0.2">
      <c r="B450" s="142"/>
      <c r="D450" s="143" t="s">
        <v>146</v>
      </c>
      <c r="E450" s="144" t="s">
        <v>1</v>
      </c>
      <c r="F450" s="145" t="s">
        <v>763</v>
      </c>
      <c r="H450" s="146">
        <v>40.774000000000001</v>
      </c>
      <c r="I450" s="147"/>
      <c r="L450" s="142"/>
      <c r="M450" s="148"/>
      <c r="T450" s="149"/>
      <c r="AT450" s="144" t="s">
        <v>146</v>
      </c>
      <c r="AU450" s="144" t="s">
        <v>82</v>
      </c>
      <c r="AV450" s="12" t="s">
        <v>82</v>
      </c>
      <c r="AW450" s="12" t="s">
        <v>30</v>
      </c>
      <c r="AX450" s="12" t="s">
        <v>80</v>
      </c>
      <c r="AY450" s="144" t="s">
        <v>138</v>
      </c>
    </row>
    <row r="451" spans="2:65" s="1" customFormat="1" ht="16.5" customHeight="1" x14ac:dyDescent="0.2">
      <c r="B451" s="31"/>
      <c r="C451" s="128" t="s">
        <v>764</v>
      </c>
      <c r="D451" s="128" t="s">
        <v>140</v>
      </c>
      <c r="E451" s="129" t="s">
        <v>765</v>
      </c>
      <c r="F451" s="130" t="s">
        <v>766</v>
      </c>
      <c r="G451" s="131" t="s">
        <v>186</v>
      </c>
      <c r="H451" s="132">
        <v>16.38</v>
      </c>
      <c r="I451" s="133"/>
      <c r="J451" s="134">
        <f>ROUND(I451*H451,2)</f>
        <v>0</v>
      </c>
      <c r="K451" s="135"/>
      <c r="L451" s="31"/>
      <c r="M451" s="136" t="s">
        <v>1</v>
      </c>
      <c r="N451" s="137" t="s">
        <v>38</v>
      </c>
      <c r="P451" s="138">
        <f>O451*H451</f>
        <v>0</v>
      </c>
      <c r="Q451" s="138">
        <v>0</v>
      </c>
      <c r="R451" s="138">
        <f>Q451*H451</f>
        <v>0</v>
      </c>
      <c r="S451" s="138">
        <v>0</v>
      </c>
      <c r="T451" s="139">
        <f>S451*H451</f>
        <v>0</v>
      </c>
      <c r="AR451" s="140" t="s">
        <v>175</v>
      </c>
      <c r="AT451" s="140" t="s">
        <v>140</v>
      </c>
      <c r="AU451" s="140" t="s">
        <v>82</v>
      </c>
      <c r="AY451" s="16" t="s">
        <v>138</v>
      </c>
      <c r="BE451" s="141">
        <f>IF(N451="základní",J451,0)</f>
        <v>0</v>
      </c>
      <c r="BF451" s="141">
        <f>IF(N451="snížená",J451,0)</f>
        <v>0</v>
      </c>
      <c r="BG451" s="141">
        <f>IF(N451="zákl. přenesená",J451,0)</f>
        <v>0</v>
      </c>
      <c r="BH451" s="141">
        <f>IF(N451="sníž. přenesená",J451,0)</f>
        <v>0</v>
      </c>
      <c r="BI451" s="141">
        <f>IF(N451="nulová",J451,0)</f>
        <v>0</v>
      </c>
      <c r="BJ451" s="16" t="s">
        <v>80</v>
      </c>
      <c r="BK451" s="141">
        <f>ROUND(I451*H451,2)</f>
        <v>0</v>
      </c>
      <c r="BL451" s="16" t="s">
        <v>175</v>
      </c>
      <c r="BM451" s="140" t="s">
        <v>767</v>
      </c>
    </row>
    <row r="452" spans="2:65" s="12" customFormat="1" x14ac:dyDescent="0.2">
      <c r="B452" s="142"/>
      <c r="D452" s="143" t="s">
        <v>146</v>
      </c>
      <c r="E452" s="144" t="s">
        <v>1</v>
      </c>
      <c r="F452" s="145" t="s">
        <v>768</v>
      </c>
      <c r="H452" s="146">
        <v>16.38</v>
      </c>
      <c r="I452" s="147"/>
      <c r="L452" s="142"/>
      <c r="M452" s="148"/>
      <c r="T452" s="149"/>
      <c r="AT452" s="144" t="s">
        <v>146</v>
      </c>
      <c r="AU452" s="144" t="s">
        <v>82</v>
      </c>
      <c r="AV452" s="12" t="s">
        <v>82</v>
      </c>
      <c r="AW452" s="12" t="s">
        <v>30</v>
      </c>
      <c r="AX452" s="12" t="s">
        <v>80</v>
      </c>
      <c r="AY452" s="144" t="s">
        <v>138</v>
      </c>
    </row>
    <row r="453" spans="2:65" s="1" customFormat="1" ht="24.2" customHeight="1" x14ac:dyDescent="0.2">
      <c r="B453" s="31"/>
      <c r="C453" s="128" t="s">
        <v>459</v>
      </c>
      <c r="D453" s="128" t="s">
        <v>140</v>
      </c>
      <c r="E453" s="129" t="s">
        <v>769</v>
      </c>
      <c r="F453" s="130" t="s">
        <v>770</v>
      </c>
      <c r="G453" s="131" t="s">
        <v>186</v>
      </c>
      <c r="H453" s="132">
        <v>194.26</v>
      </c>
      <c r="I453" s="133"/>
      <c r="J453" s="134">
        <f>ROUND(I453*H453,2)</f>
        <v>0</v>
      </c>
      <c r="K453" s="135"/>
      <c r="L453" s="31"/>
      <c r="M453" s="136" t="s">
        <v>1</v>
      </c>
      <c r="N453" s="137" t="s">
        <v>38</v>
      </c>
      <c r="P453" s="138">
        <f>O453*H453</f>
        <v>0</v>
      </c>
      <c r="Q453" s="138">
        <v>0</v>
      </c>
      <c r="R453" s="138">
        <f>Q453*H453</f>
        <v>0</v>
      </c>
      <c r="S453" s="138">
        <v>0</v>
      </c>
      <c r="T453" s="139">
        <f>S453*H453</f>
        <v>0</v>
      </c>
      <c r="AR453" s="140" t="s">
        <v>175</v>
      </c>
      <c r="AT453" s="140" t="s">
        <v>140</v>
      </c>
      <c r="AU453" s="140" t="s">
        <v>82</v>
      </c>
      <c r="AY453" s="16" t="s">
        <v>138</v>
      </c>
      <c r="BE453" s="141">
        <f>IF(N453="základní",J453,0)</f>
        <v>0</v>
      </c>
      <c r="BF453" s="141">
        <f>IF(N453="snížená",J453,0)</f>
        <v>0</v>
      </c>
      <c r="BG453" s="141">
        <f>IF(N453="zákl. přenesená",J453,0)</f>
        <v>0</v>
      </c>
      <c r="BH453" s="141">
        <f>IF(N453="sníž. přenesená",J453,0)</f>
        <v>0</v>
      </c>
      <c r="BI453" s="141">
        <f>IF(N453="nulová",J453,0)</f>
        <v>0</v>
      </c>
      <c r="BJ453" s="16" t="s">
        <v>80</v>
      </c>
      <c r="BK453" s="141">
        <f>ROUND(I453*H453,2)</f>
        <v>0</v>
      </c>
      <c r="BL453" s="16" t="s">
        <v>175</v>
      </c>
      <c r="BM453" s="140" t="s">
        <v>771</v>
      </c>
    </row>
    <row r="454" spans="2:65" s="12" customFormat="1" x14ac:dyDescent="0.2">
      <c r="B454" s="142"/>
      <c r="D454" s="143" t="s">
        <v>146</v>
      </c>
      <c r="E454" s="144" t="s">
        <v>1</v>
      </c>
      <c r="F454" s="145" t="s">
        <v>772</v>
      </c>
      <c r="H454" s="146">
        <v>194.26</v>
      </c>
      <c r="I454" s="147"/>
      <c r="L454" s="142"/>
      <c r="M454" s="148"/>
      <c r="T454" s="149"/>
      <c r="AT454" s="144" t="s">
        <v>146</v>
      </c>
      <c r="AU454" s="144" t="s">
        <v>82</v>
      </c>
      <c r="AV454" s="12" t="s">
        <v>82</v>
      </c>
      <c r="AW454" s="12" t="s">
        <v>30</v>
      </c>
      <c r="AX454" s="12" t="s">
        <v>73</v>
      </c>
      <c r="AY454" s="144" t="s">
        <v>138</v>
      </c>
    </row>
    <row r="455" spans="2:65" s="13" customFormat="1" x14ac:dyDescent="0.2">
      <c r="B455" s="150"/>
      <c r="D455" s="143" t="s">
        <v>146</v>
      </c>
      <c r="E455" s="151" t="s">
        <v>1</v>
      </c>
      <c r="F455" s="152" t="s">
        <v>148</v>
      </c>
      <c r="H455" s="153">
        <v>194.26</v>
      </c>
      <c r="I455" s="154"/>
      <c r="L455" s="150"/>
      <c r="M455" s="155"/>
      <c r="T455" s="156"/>
      <c r="AT455" s="151" t="s">
        <v>146</v>
      </c>
      <c r="AU455" s="151" t="s">
        <v>82</v>
      </c>
      <c r="AV455" s="13" t="s">
        <v>144</v>
      </c>
      <c r="AW455" s="13" t="s">
        <v>30</v>
      </c>
      <c r="AX455" s="13" t="s">
        <v>80</v>
      </c>
      <c r="AY455" s="151" t="s">
        <v>138</v>
      </c>
    </row>
    <row r="456" spans="2:65" s="1" customFormat="1" ht="24.2" customHeight="1" x14ac:dyDescent="0.2">
      <c r="B456" s="31"/>
      <c r="C456" s="128" t="s">
        <v>773</v>
      </c>
      <c r="D456" s="128" t="s">
        <v>140</v>
      </c>
      <c r="E456" s="129" t="s">
        <v>774</v>
      </c>
      <c r="F456" s="130" t="s">
        <v>775</v>
      </c>
      <c r="G456" s="131" t="s">
        <v>186</v>
      </c>
      <c r="H456" s="132">
        <v>45.75</v>
      </c>
      <c r="I456" s="133"/>
      <c r="J456" s="134">
        <f>ROUND(I456*H456,2)</f>
        <v>0</v>
      </c>
      <c r="K456" s="135"/>
      <c r="L456" s="31"/>
      <c r="M456" s="136" t="s">
        <v>1</v>
      </c>
      <c r="N456" s="137" t="s">
        <v>38</v>
      </c>
      <c r="P456" s="138">
        <f>O456*H456</f>
        <v>0</v>
      </c>
      <c r="Q456" s="138">
        <v>0</v>
      </c>
      <c r="R456" s="138">
        <f>Q456*H456</f>
        <v>0</v>
      </c>
      <c r="S456" s="138">
        <v>0</v>
      </c>
      <c r="T456" s="139">
        <f>S456*H456</f>
        <v>0</v>
      </c>
      <c r="AR456" s="140" t="s">
        <v>175</v>
      </c>
      <c r="AT456" s="140" t="s">
        <v>140</v>
      </c>
      <c r="AU456" s="140" t="s">
        <v>82</v>
      </c>
      <c r="AY456" s="16" t="s">
        <v>138</v>
      </c>
      <c r="BE456" s="141">
        <f>IF(N456="základní",J456,0)</f>
        <v>0</v>
      </c>
      <c r="BF456" s="141">
        <f>IF(N456="snížená",J456,0)</f>
        <v>0</v>
      </c>
      <c r="BG456" s="141">
        <f>IF(N456="zákl. přenesená",J456,0)</f>
        <v>0</v>
      </c>
      <c r="BH456" s="141">
        <f>IF(N456="sníž. přenesená",J456,0)</f>
        <v>0</v>
      </c>
      <c r="BI456" s="141">
        <f>IF(N456="nulová",J456,0)</f>
        <v>0</v>
      </c>
      <c r="BJ456" s="16" t="s">
        <v>80</v>
      </c>
      <c r="BK456" s="141">
        <f>ROUND(I456*H456,2)</f>
        <v>0</v>
      </c>
      <c r="BL456" s="16" t="s">
        <v>175</v>
      </c>
      <c r="BM456" s="140" t="s">
        <v>776</v>
      </c>
    </row>
    <row r="457" spans="2:65" s="12" customFormat="1" x14ac:dyDescent="0.2">
      <c r="B457" s="142"/>
      <c r="D457" s="143" t="s">
        <v>146</v>
      </c>
      <c r="E457" s="144" t="s">
        <v>1</v>
      </c>
      <c r="F457" s="145" t="s">
        <v>777</v>
      </c>
      <c r="H457" s="146">
        <v>45.75</v>
      </c>
      <c r="I457" s="147"/>
      <c r="L457" s="142"/>
      <c r="M457" s="148"/>
      <c r="T457" s="149"/>
      <c r="AT457" s="144" t="s">
        <v>146</v>
      </c>
      <c r="AU457" s="144" t="s">
        <v>82</v>
      </c>
      <c r="AV457" s="12" t="s">
        <v>82</v>
      </c>
      <c r="AW457" s="12" t="s">
        <v>30</v>
      </c>
      <c r="AX457" s="12" t="s">
        <v>73</v>
      </c>
      <c r="AY457" s="144" t="s">
        <v>138</v>
      </c>
    </row>
    <row r="458" spans="2:65" s="13" customFormat="1" x14ac:dyDescent="0.2">
      <c r="B458" s="150"/>
      <c r="D458" s="143" t="s">
        <v>146</v>
      </c>
      <c r="E458" s="151" t="s">
        <v>1</v>
      </c>
      <c r="F458" s="152" t="s">
        <v>148</v>
      </c>
      <c r="H458" s="153">
        <v>45.75</v>
      </c>
      <c r="I458" s="154"/>
      <c r="L458" s="150"/>
      <c r="M458" s="155"/>
      <c r="T458" s="156"/>
      <c r="AT458" s="151" t="s">
        <v>146</v>
      </c>
      <c r="AU458" s="151" t="s">
        <v>82</v>
      </c>
      <c r="AV458" s="13" t="s">
        <v>144</v>
      </c>
      <c r="AW458" s="13" t="s">
        <v>30</v>
      </c>
      <c r="AX458" s="13" t="s">
        <v>80</v>
      </c>
      <c r="AY458" s="151" t="s">
        <v>138</v>
      </c>
    </row>
    <row r="459" spans="2:65" s="1" customFormat="1" ht="24.2" customHeight="1" x14ac:dyDescent="0.2">
      <c r="B459" s="31"/>
      <c r="C459" s="157" t="s">
        <v>464</v>
      </c>
      <c r="D459" s="157" t="s">
        <v>216</v>
      </c>
      <c r="E459" s="158" t="s">
        <v>778</v>
      </c>
      <c r="F459" s="159" t="s">
        <v>779</v>
      </c>
      <c r="G459" s="160" t="s">
        <v>201</v>
      </c>
      <c r="H459" s="161">
        <v>2</v>
      </c>
      <c r="I459" s="162"/>
      <c r="J459" s="163">
        <f>ROUND(I459*H459,2)</f>
        <v>0</v>
      </c>
      <c r="K459" s="164"/>
      <c r="L459" s="165"/>
      <c r="M459" s="166" t="s">
        <v>1</v>
      </c>
      <c r="N459" s="167" t="s">
        <v>38</v>
      </c>
      <c r="P459" s="138">
        <f>O459*H459</f>
        <v>0</v>
      </c>
      <c r="Q459" s="138">
        <v>4.4999999999999998E-2</v>
      </c>
      <c r="R459" s="138">
        <f>Q459*H459</f>
        <v>0.09</v>
      </c>
      <c r="S459" s="138">
        <v>0</v>
      </c>
      <c r="T459" s="139">
        <f>S459*H459</f>
        <v>0</v>
      </c>
      <c r="AR459" s="140" t="s">
        <v>215</v>
      </c>
      <c r="AT459" s="140" t="s">
        <v>216</v>
      </c>
      <c r="AU459" s="140" t="s">
        <v>82</v>
      </c>
      <c r="AY459" s="16" t="s">
        <v>138</v>
      </c>
      <c r="BE459" s="141">
        <f>IF(N459="základní",J459,0)</f>
        <v>0</v>
      </c>
      <c r="BF459" s="141">
        <f>IF(N459="snížená",J459,0)</f>
        <v>0</v>
      </c>
      <c r="BG459" s="141">
        <f>IF(N459="zákl. přenesená",J459,0)</f>
        <v>0</v>
      </c>
      <c r="BH459" s="141">
        <f>IF(N459="sníž. přenesená",J459,0)</f>
        <v>0</v>
      </c>
      <c r="BI459" s="141">
        <f>IF(N459="nulová",J459,0)</f>
        <v>0</v>
      </c>
      <c r="BJ459" s="16" t="s">
        <v>80</v>
      </c>
      <c r="BK459" s="141">
        <f>ROUND(I459*H459,2)</f>
        <v>0</v>
      </c>
      <c r="BL459" s="16" t="s">
        <v>175</v>
      </c>
      <c r="BM459" s="140" t="s">
        <v>780</v>
      </c>
    </row>
    <row r="460" spans="2:65" s="1" customFormat="1" ht="16.5" customHeight="1" x14ac:dyDescent="0.2">
      <c r="B460" s="31"/>
      <c r="C460" s="157" t="s">
        <v>781</v>
      </c>
      <c r="D460" s="157" t="s">
        <v>216</v>
      </c>
      <c r="E460" s="158" t="s">
        <v>782</v>
      </c>
      <c r="F460" s="159" t="s">
        <v>783</v>
      </c>
      <c r="G460" s="160" t="s">
        <v>201</v>
      </c>
      <c r="H460" s="161">
        <v>9</v>
      </c>
      <c r="I460" s="162"/>
      <c r="J460" s="163">
        <f>ROUND(I460*H460,2)</f>
        <v>0</v>
      </c>
      <c r="K460" s="164"/>
      <c r="L460" s="165"/>
      <c r="M460" s="166" t="s">
        <v>1</v>
      </c>
      <c r="N460" s="167" t="s">
        <v>38</v>
      </c>
      <c r="P460" s="138">
        <f>O460*H460</f>
        <v>0</v>
      </c>
      <c r="Q460" s="138">
        <v>0</v>
      </c>
      <c r="R460" s="138">
        <f>Q460*H460</f>
        <v>0</v>
      </c>
      <c r="S460" s="138">
        <v>0</v>
      </c>
      <c r="T460" s="139">
        <f>S460*H460</f>
        <v>0</v>
      </c>
      <c r="AR460" s="140" t="s">
        <v>215</v>
      </c>
      <c r="AT460" s="140" t="s">
        <v>216</v>
      </c>
      <c r="AU460" s="140" t="s">
        <v>82</v>
      </c>
      <c r="AY460" s="16" t="s">
        <v>138</v>
      </c>
      <c r="BE460" s="141">
        <f>IF(N460="základní",J460,0)</f>
        <v>0</v>
      </c>
      <c r="BF460" s="141">
        <f>IF(N460="snížená",J460,0)</f>
        <v>0</v>
      </c>
      <c r="BG460" s="141">
        <f>IF(N460="zákl. přenesená",J460,0)</f>
        <v>0</v>
      </c>
      <c r="BH460" s="141">
        <f>IF(N460="sníž. přenesená",J460,0)</f>
        <v>0</v>
      </c>
      <c r="BI460" s="141">
        <f>IF(N460="nulová",J460,0)</f>
        <v>0</v>
      </c>
      <c r="BJ460" s="16" t="s">
        <v>80</v>
      </c>
      <c r="BK460" s="141">
        <f>ROUND(I460*H460,2)</f>
        <v>0</v>
      </c>
      <c r="BL460" s="16" t="s">
        <v>175</v>
      </c>
      <c r="BM460" s="140" t="s">
        <v>784</v>
      </c>
    </row>
    <row r="461" spans="2:65" s="1" customFormat="1" ht="24.2" customHeight="1" x14ac:dyDescent="0.2">
      <c r="B461" s="31"/>
      <c r="C461" s="157" t="s">
        <v>468</v>
      </c>
      <c r="D461" s="157" t="s">
        <v>216</v>
      </c>
      <c r="E461" s="158" t="s">
        <v>785</v>
      </c>
      <c r="F461" s="159" t="s">
        <v>786</v>
      </c>
      <c r="G461" s="160" t="s">
        <v>201</v>
      </c>
      <c r="H461" s="161">
        <v>9</v>
      </c>
      <c r="I461" s="162"/>
      <c r="J461" s="163">
        <f>ROUND(I461*H461,2)</f>
        <v>0</v>
      </c>
      <c r="K461" s="164"/>
      <c r="L461" s="165"/>
      <c r="M461" s="166" t="s">
        <v>1</v>
      </c>
      <c r="N461" s="167" t="s">
        <v>38</v>
      </c>
      <c r="P461" s="138">
        <f>O461*H461</f>
        <v>0</v>
      </c>
      <c r="Q461" s="138">
        <v>5.2999999999999999E-2</v>
      </c>
      <c r="R461" s="138">
        <f>Q461*H461</f>
        <v>0.47699999999999998</v>
      </c>
      <c r="S461" s="138">
        <v>0</v>
      </c>
      <c r="T461" s="139">
        <f>S461*H461</f>
        <v>0</v>
      </c>
      <c r="AR461" s="140" t="s">
        <v>215</v>
      </c>
      <c r="AT461" s="140" t="s">
        <v>216</v>
      </c>
      <c r="AU461" s="140" t="s">
        <v>82</v>
      </c>
      <c r="AY461" s="16" t="s">
        <v>138</v>
      </c>
      <c r="BE461" s="141">
        <f>IF(N461="základní",J461,0)</f>
        <v>0</v>
      </c>
      <c r="BF461" s="141">
        <f>IF(N461="snížená",J461,0)</f>
        <v>0</v>
      </c>
      <c r="BG461" s="141">
        <f>IF(N461="zákl. přenesená",J461,0)</f>
        <v>0</v>
      </c>
      <c r="BH461" s="141">
        <f>IF(N461="sníž. přenesená",J461,0)</f>
        <v>0</v>
      </c>
      <c r="BI461" s="141">
        <f>IF(N461="nulová",J461,0)</f>
        <v>0</v>
      </c>
      <c r="BJ461" s="16" t="s">
        <v>80</v>
      </c>
      <c r="BK461" s="141">
        <f>ROUND(I461*H461,2)</f>
        <v>0</v>
      </c>
      <c r="BL461" s="16" t="s">
        <v>175</v>
      </c>
      <c r="BM461" s="140" t="s">
        <v>787</v>
      </c>
    </row>
    <row r="462" spans="2:65" s="1" customFormat="1" ht="24.2" customHeight="1" x14ac:dyDescent="0.2">
      <c r="B462" s="31"/>
      <c r="C462" s="128" t="s">
        <v>788</v>
      </c>
      <c r="D462" s="128" t="s">
        <v>140</v>
      </c>
      <c r="E462" s="129" t="s">
        <v>789</v>
      </c>
      <c r="F462" s="130" t="s">
        <v>775</v>
      </c>
      <c r="G462" s="131" t="s">
        <v>186</v>
      </c>
      <c r="H462" s="132">
        <v>45.75</v>
      </c>
      <c r="I462" s="133"/>
      <c r="J462" s="134">
        <f>ROUND(I462*H462,2)</f>
        <v>0</v>
      </c>
      <c r="K462" s="135"/>
      <c r="L462" s="31"/>
      <c r="M462" s="136" t="s">
        <v>1</v>
      </c>
      <c r="N462" s="137" t="s">
        <v>38</v>
      </c>
      <c r="P462" s="138">
        <f>O462*H462</f>
        <v>0</v>
      </c>
      <c r="Q462" s="138">
        <v>0</v>
      </c>
      <c r="R462" s="138">
        <f>Q462*H462</f>
        <v>0</v>
      </c>
      <c r="S462" s="138">
        <v>0</v>
      </c>
      <c r="T462" s="139">
        <f>S462*H462</f>
        <v>0</v>
      </c>
      <c r="AR462" s="140" t="s">
        <v>175</v>
      </c>
      <c r="AT462" s="140" t="s">
        <v>140</v>
      </c>
      <c r="AU462" s="140" t="s">
        <v>82</v>
      </c>
      <c r="AY462" s="16" t="s">
        <v>138</v>
      </c>
      <c r="BE462" s="141">
        <f>IF(N462="základní",J462,0)</f>
        <v>0</v>
      </c>
      <c r="BF462" s="141">
        <f>IF(N462="snížená",J462,0)</f>
        <v>0</v>
      </c>
      <c r="BG462" s="141">
        <f>IF(N462="zákl. přenesená",J462,0)</f>
        <v>0</v>
      </c>
      <c r="BH462" s="141">
        <f>IF(N462="sníž. přenesená",J462,0)</f>
        <v>0</v>
      </c>
      <c r="BI462" s="141">
        <f>IF(N462="nulová",J462,0)</f>
        <v>0</v>
      </c>
      <c r="BJ462" s="16" t="s">
        <v>80</v>
      </c>
      <c r="BK462" s="141">
        <f>ROUND(I462*H462,2)</f>
        <v>0</v>
      </c>
      <c r="BL462" s="16" t="s">
        <v>175</v>
      </c>
      <c r="BM462" s="140" t="s">
        <v>790</v>
      </c>
    </row>
    <row r="463" spans="2:65" s="12" customFormat="1" x14ac:dyDescent="0.2">
      <c r="B463" s="142"/>
      <c r="D463" s="143" t="s">
        <v>146</v>
      </c>
      <c r="E463" s="144" t="s">
        <v>1</v>
      </c>
      <c r="F463" s="145" t="s">
        <v>777</v>
      </c>
      <c r="H463" s="146">
        <v>45.75</v>
      </c>
      <c r="I463" s="147"/>
      <c r="L463" s="142"/>
      <c r="M463" s="148"/>
      <c r="T463" s="149"/>
      <c r="AT463" s="144" t="s">
        <v>146</v>
      </c>
      <c r="AU463" s="144" t="s">
        <v>82</v>
      </c>
      <c r="AV463" s="12" t="s">
        <v>82</v>
      </c>
      <c r="AW463" s="12" t="s">
        <v>30</v>
      </c>
      <c r="AX463" s="12" t="s">
        <v>73</v>
      </c>
      <c r="AY463" s="144" t="s">
        <v>138</v>
      </c>
    </row>
    <row r="464" spans="2:65" s="13" customFormat="1" x14ac:dyDescent="0.2">
      <c r="B464" s="150"/>
      <c r="D464" s="143" t="s">
        <v>146</v>
      </c>
      <c r="E464" s="151" t="s">
        <v>1</v>
      </c>
      <c r="F464" s="152" t="s">
        <v>148</v>
      </c>
      <c r="H464" s="153">
        <v>45.75</v>
      </c>
      <c r="I464" s="154"/>
      <c r="L464" s="150"/>
      <c r="M464" s="155"/>
      <c r="T464" s="156"/>
      <c r="AT464" s="151" t="s">
        <v>146</v>
      </c>
      <c r="AU464" s="151" t="s">
        <v>82</v>
      </c>
      <c r="AV464" s="13" t="s">
        <v>144</v>
      </c>
      <c r="AW464" s="13" t="s">
        <v>30</v>
      </c>
      <c r="AX464" s="13" t="s">
        <v>80</v>
      </c>
      <c r="AY464" s="151" t="s">
        <v>138</v>
      </c>
    </row>
    <row r="465" spans="2:65" s="1" customFormat="1" ht="33" customHeight="1" x14ac:dyDescent="0.2">
      <c r="B465" s="31"/>
      <c r="C465" s="128" t="s">
        <v>472</v>
      </c>
      <c r="D465" s="128" t="s">
        <v>140</v>
      </c>
      <c r="E465" s="129" t="s">
        <v>791</v>
      </c>
      <c r="F465" s="130" t="s">
        <v>792</v>
      </c>
      <c r="G465" s="131" t="s">
        <v>201</v>
      </c>
      <c r="H465" s="132">
        <v>11</v>
      </c>
      <c r="I465" s="133"/>
      <c r="J465" s="134">
        <f>ROUND(I465*H465,2)</f>
        <v>0</v>
      </c>
      <c r="K465" s="135"/>
      <c r="L465" s="31"/>
      <c r="M465" s="136" t="s">
        <v>1</v>
      </c>
      <c r="N465" s="137" t="s">
        <v>38</v>
      </c>
      <c r="P465" s="138">
        <f>O465*H465</f>
        <v>0</v>
      </c>
      <c r="Q465" s="138">
        <v>0</v>
      </c>
      <c r="R465" s="138">
        <f>Q465*H465</f>
        <v>0</v>
      </c>
      <c r="S465" s="138">
        <v>0</v>
      </c>
      <c r="T465" s="139">
        <f>S465*H465</f>
        <v>0</v>
      </c>
      <c r="AR465" s="140" t="s">
        <v>175</v>
      </c>
      <c r="AT465" s="140" t="s">
        <v>140</v>
      </c>
      <c r="AU465" s="140" t="s">
        <v>82</v>
      </c>
      <c r="AY465" s="16" t="s">
        <v>138</v>
      </c>
      <c r="BE465" s="141">
        <f>IF(N465="základní",J465,0)</f>
        <v>0</v>
      </c>
      <c r="BF465" s="141">
        <f>IF(N465="snížená",J465,0)</f>
        <v>0</v>
      </c>
      <c r="BG465" s="141">
        <f>IF(N465="zákl. přenesená",J465,0)</f>
        <v>0</v>
      </c>
      <c r="BH465" s="141">
        <f>IF(N465="sníž. přenesená",J465,0)</f>
        <v>0</v>
      </c>
      <c r="BI465" s="141">
        <f>IF(N465="nulová",J465,0)</f>
        <v>0</v>
      </c>
      <c r="BJ465" s="16" t="s">
        <v>80</v>
      </c>
      <c r="BK465" s="141">
        <f>ROUND(I465*H465,2)</f>
        <v>0</v>
      </c>
      <c r="BL465" s="16" t="s">
        <v>175</v>
      </c>
      <c r="BM465" s="140" t="s">
        <v>793</v>
      </c>
    </row>
    <row r="466" spans="2:65" s="1" customFormat="1" ht="24.2" customHeight="1" x14ac:dyDescent="0.2">
      <c r="B466" s="31"/>
      <c r="C466" s="128" t="s">
        <v>794</v>
      </c>
      <c r="D466" s="128" t="s">
        <v>140</v>
      </c>
      <c r="E466" s="129" t="s">
        <v>795</v>
      </c>
      <c r="F466" s="130" t="s">
        <v>796</v>
      </c>
      <c r="G466" s="131" t="s">
        <v>186</v>
      </c>
      <c r="H466" s="132">
        <v>43.65</v>
      </c>
      <c r="I466" s="133"/>
      <c r="J466" s="134">
        <f>ROUND(I466*H466,2)</f>
        <v>0</v>
      </c>
      <c r="K466" s="135"/>
      <c r="L466" s="31"/>
      <c r="M466" s="136" t="s">
        <v>1</v>
      </c>
      <c r="N466" s="137" t="s">
        <v>38</v>
      </c>
      <c r="P466" s="138">
        <f>O466*H466</f>
        <v>0</v>
      </c>
      <c r="Q466" s="138">
        <v>0</v>
      </c>
      <c r="R466" s="138">
        <f>Q466*H466</f>
        <v>0</v>
      </c>
      <c r="S466" s="138">
        <v>0</v>
      </c>
      <c r="T466" s="139">
        <f>S466*H466</f>
        <v>0</v>
      </c>
      <c r="AR466" s="140" t="s">
        <v>175</v>
      </c>
      <c r="AT466" s="140" t="s">
        <v>140</v>
      </c>
      <c r="AU466" s="140" t="s">
        <v>82</v>
      </c>
      <c r="AY466" s="16" t="s">
        <v>138</v>
      </c>
      <c r="BE466" s="141">
        <f>IF(N466="základní",J466,0)</f>
        <v>0</v>
      </c>
      <c r="BF466" s="141">
        <f>IF(N466="snížená",J466,0)</f>
        <v>0</v>
      </c>
      <c r="BG466" s="141">
        <f>IF(N466="zákl. přenesená",J466,0)</f>
        <v>0</v>
      </c>
      <c r="BH466" s="141">
        <f>IF(N466="sníž. přenesená",J466,0)</f>
        <v>0</v>
      </c>
      <c r="BI466" s="141">
        <f>IF(N466="nulová",J466,0)</f>
        <v>0</v>
      </c>
      <c r="BJ466" s="16" t="s">
        <v>80</v>
      </c>
      <c r="BK466" s="141">
        <f>ROUND(I466*H466,2)</f>
        <v>0</v>
      </c>
      <c r="BL466" s="16" t="s">
        <v>175</v>
      </c>
      <c r="BM466" s="140" t="s">
        <v>797</v>
      </c>
    </row>
    <row r="467" spans="2:65" s="12" customFormat="1" x14ac:dyDescent="0.2">
      <c r="B467" s="142"/>
      <c r="D467" s="143" t="s">
        <v>146</v>
      </c>
      <c r="E467" s="144" t="s">
        <v>1</v>
      </c>
      <c r="F467" s="145" t="s">
        <v>798</v>
      </c>
      <c r="H467" s="146">
        <v>43.65</v>
      </c>
      <c r="I467" s="147"/>
      <c r="L467" s="142"/>
      <c r="M467" s="148"/>
      <c r="T467" s="149"/>
      <c r="AT467" s="144" t="s">
        <v>146</v>
      </c>
      <c r="AU467" s="144" t="s">
        <v>82</v>
      </c>
      <c r="AV467" s="12" t="s">
        <v>82</v>
      </c>
      <c r="AW467" s="12" t="s">
        <v>30</v>
      </c>
      <c r="AX467" s="12" t="s">
        <v>73</v>
      </c>
      <c r="AY467" s="144" t="s">
        <v>138</v>
      </c>
    </row>
    <row r="468" spans="2:65" s="13" customFormat="1" x14ac:dyDescent="0.2">
      <c r="B468" s="150"/>
      <c r="D468" s="143" t="s">
        <v>146</v>
      </c>
      <c r="E468" s="151" t="s">
        <v>1</v>
      </c>
      <c r="F468" s="152" t="s">
        <v>148</v>
      </c>
      <c r="H468" s="153">
        <v>43.65</v>
      </c>
      <c r="I468" s="154"/>
      <c r="L468" s="150"/>
      <c r="M468" s="155"/>
      <c r="T468" s="156"/>
      <c r="AT468" s="151" t="s">
        <v>146</v>
      </c>
      <c r="AU468" s="151" t="s">
        <v>82</v>
      </c>
      <c r="AV468" s="13" t="s">
        <v>144</v>
      </c>
      <c r="AW468" s="13" t="s">
        <v>30</v>
      </c>
      <c r="AX468" s="13" t="s">
        <v>80</v>
      </c>
      <c r="AY468" s="151" t="s">
        <v>138</v>
      </c>
    </row>
    <row r="469" spans="2:65" s="1" customFormat="1" ht="33" customHeight="1" x14ac:dyDescent="0.2">
      <c r="B469" s="31"/>
      <c r="C469" s="128" t="s">
        <v>475</v>
      </c>
      <c r="D469" s="128" t="s">
        <v>140</v>
      </c>
      <c r="E469" s="129" t="s">
        <v>799</v>
      </c>
      <c r="F469" s="130" t="s">
        <v>800</v>
      </c>
      <c r="G469" s="131" t="s">
        <v>186</v>
      </c>
      <c r="H469" s="132">
        <v>25.15</v>
      </c>
      <c r="I469" s="133"/>
      <c r="J469" s="134">
        <f>ROUND(I469*H469,2)</f>
        <v>0</v>
      </c>
      <c r="K469" s="135"/>
      <c r="L469" s="31"/>
      <c r="M469" s="136" t="s">
        <v>1</v>
      </c>
      <c r="N469" s="137" t="s">
        <v>38</v>
      </c>
      <c r="P469" s="138">
        <f>O469*H469</f>
        <v>0</v>
      </c>
      <c r="Q469" s="138">
        <v>0</v>
      </c>
      <c r="R469" s="138">
        <f>Q469*H469</f>
        <v>0</v>
      </c>
      <c r="S469" s="138">
        <v>0</v>
      </c>
      <c r="T469" s="139">
        <f>S469*H469</f>
        <v>0</v>
      </c>
      <c r="AR469" s="140" t="s">
        <v>175</v>
      </c>
      <c r="AT469" s="140" t="s">
        <v>140</v>
      </c>
      <c r="AU469" s="140" t="s">
        <v>82</v>
      </c>
      <c r="AY469" s="16" t="s">
        <v>138</v>
      </c>
      <c r="BE469" s="141">
        <f>IF(N469="základní",J469,0)</f>
        <v>0</v>
      </c>
      <c r="BF469" s="141">
        <f>IF(N469="snížená",J469,0)</f>
        <v>0</v>
      </c>
      <c r="BG469" s="141">
        <f>IF(N469="zákl. přenesená",J469,0)</f>
        <v>0</v>
      </c>
      <c r="BH469" s="141">
        <f>IF(N469="sníž. přenesená",J469,0)</f>
        <v>0</v>
      </c>
      <c r="BI469" s="141">
        <f>IF(N469="nulová",J469,0)</f>
        <v>0</v>
      </c>
      <c r="BJ469" s="16" t="s">
        <v>80</v>
      </c>
      <c r="BK469" s="141">
        <f>ROUND(I469*H469,2)</f>
        <v>0</v>
      </c>
      <c r="BL469" s="16" t="s">
        <v>175</v>
      </c>
      <c r="BM469" s="140" t="s">
        <v>801</v>
      </c>
    </row>
    <row r="470" spans="2:65" s="1" customFormat="1" ht="37.9" customHeight="1" x14ac:dyDescent="0.2">
      <c r="B470" s="31"/>
      <c r="C470" s="128" t="s">
        <v>802</v>
      </c>
      <c r="D470" s="128" t="s">
        <v>140</v>
      </c>
      <c r="E470" s="129" t="s">
        <v>803</v>
      </c>
      <c r="F470" s="130" t="s">
        <v>804</v>
      </c>
      <c r="G470" s="131" t="s">
        <v>186</v>
      </c>
      <c r="H470" s="132">
        <v>383.2</v>
      </c>
      <c r="I470" s="133"/>
      <c r="J470" s="134">
        <f>ROUND(I470*H470,2)</f>
        <v>0</v>
      </c>
      <c r="K470" s="135"/>
      <c r="L470" s="31"/>
      <c r="M470" s="136" t="s">
        <v>1</v>
      </c>
      <c r="N470" s="137" t="s">
        <v>38</v>
      </c>
      <c r="P470" s="138">
        <f>O470*H470</f>
        <v>0</v>
      </c>
      <c r="Q470" s="138">
        <v>0</v>
      </c>
      <c r="R470" s="138">
        <f>Q470*H470</f>
        <v>0</v>
      </c>
      <c r="S470" s="138">
        <v>0</v>
      </c>
      <c r="T470" s="139">
        <f>S470*H470</f>
        <v>0</v>
      </c>
      <c r="AR470" s="140" t="s">
        <v>175</v>
      </c>
      <c r="AT470" s="140" t="s">
        <v>140</v>
      </c>
      <c r="AU470" s="140" t="s">
        <v>82</v>
      </c>
      <c r="AY470" s="16" t="s">
        <v>138</v>
      </c>
      <c r="BE470" s="141">
        <f>IF(N470="základní",J470,0)</f>
        <v>0</v>
      </c>
      <c r="BF470" s="141">
        <f>IF(N470="snížená",J470,0)</f>
        <v>0</v>
      </c>
      <c r="BG470" s="141">
        <f>IF(N470="zákl. přenesená",J470,0)</f>
        <v>0</v>
      </c>
      <c r="BH470" s="141">
        <f>IF(N470="sníž. přenesená",J470,0)</f>
        <v>0</v>
      </c>
      <c r="BI470" s="141">
        <f>IF(N470="nulová",J470,0)</f>
        <v>0</v>
      </c>
      <c r="BJ470" s="16" t="s">
        <v>80</v>
      </c>
      <c r="BK470" s="141">
        <f>ROUND(I470*H470,2)</f>
        <v>0</v>
      </c>
      <c r="BL470" s="16" t="s">
        <v>175</v>
      </c>
      <c r="BM470" s="140" t="s">
        <v>805</v>
      </c>
    </row>
    <row r="471" spans="2:65" s="12" customFormat="1" x14ac:dyDescent="0.2">
      <c r="B471" s="142"/>
      <c r="D471" s="143" t="s">
        <v>146</v>
      </c>
      <c r="E471" s="144" t="s">
        <v>1</v>
      </c>
      <c r="F471" s="145" t="s">
        <v>806</v>
      </c>
      <c r="H471" s="146">
        <v>383.2</v>
      </c>
      <c r="I471" s="147"/>
      <c r="L471" s="142"/>
      <c r="M471" s="148"/>
      <c r="T471" s="149"/>
      <c r="AT471" s="144" t="s">
        <v>146</v>
      </c>
      <c r="AU471" s="144" t="s">
        <v>82</v>
      </c>
      <c r="AV471" s="12" t="s">
        <v>82</v>
      </c>
      <c r="AW471" s="12" t="s">
        <v>30</v>
      </c>
      <c r="AX471" s="12" t="s">
        <v>73</v>
      </c>
      <c r="AY471" s="144" t="s">
        <v>138</v>
      </c>
    </row>
    <row r="472" spans="2:65" s="13" customFormat="1" x14ac:dyDescent="0.2">
      <c r="B472" s="150"/>
      <c r="D472" s="143" t="s">
        <v>146</v>
      </c>
      <c r="E472" s="151" t="s">
        <v>1</v>
      </c>
      <c r="F472" s="152" t="s">
        <v>148</v>
      </c>
      <c r="H472" s="153">
        <v>383.2</v>
      </c>
      <c r="I472" s="154"/>
      <c r="L472" s="150"/>
      <c r="M472" s="155"/>
      <c r="T472" s="156"/>
      <c r="AT472" s="151" t="s">
        <v>146</v>
      </c>
      <c r="AU472" s="151" t="s">
        <v>82</v>
      </c>
      <c r="AV472" s="13" t="s">
        <v>144</v>
      </c>
      <c r="AW472" s="13" t="s">
        <v>30</v>
      </c>
      <c r="AX472" s="13" t="s">
        <v>80</v>
      </c>
      <c r="AY472" s="151" t="s">
        <v>138</v>
      </c>
    </row>
    <row r="473" spans="2:65" s="1" customFormat="1" ht="33" customHeight="1" x14ac:dyDescent="0.2">
      <c r="B473" s="31"/>
      <c r="C473" s="128" t="s">
        <v>480</v>
      </c>
      <c r="D473" s="128" t="s">
        <v>140</v>
      </c>
      <c r="E473" s="129" t="s">
        <v>807</v>
      </c>
      <c r="F473" s="130" t="s">
        <v>808</v>
      </c>
      <c r="G473" s="131" t="s">
        <v>186</v>
      </c>
      <c r="H473" s="132">
        <v>31.68</v>
      </c>
      <c r="I473" s="133"/>
      <c r="J473" s="134">
        <f>ROUND(I473*H473,2)</f>
        <v>0</v>
      </c>
      <c r="K473" s="135"/>
      <c r="L473" s="31"/>
      <c r="M473" s="136" t="s">
        <v>1</v>
      </c>
      <c r="N473" s="137" t="s">
        <v>38</v>
      </c>
      <c r="P473" s="138">
        <f>O473*H473</f>
        <v>0</v>
      </c>
      <c r="Q473" s="138">
        <v>0</v>
      </c>
      <c r="R473" s="138">
        <f>Q473*H473</f>
        <v>0</v>
      </c>
      <c r="S473" s="138">
        <v>0</v>
      </c>
      <c r="T473" s="139">
        <f>S473*H473</f>
        <v>0</v>
      </c>
      <c r="AR473" s="140" t="s">
        <v>175</v>
      </c>
      <c r="AT473" s="140" t="s">
        <v>140</v>
      </c>
      <c r="AU473" s="140" t="s">
        <v>82</v>
      </c>
      <c r="AY473" s="16" t="s">
        <v>138</v>
      </c>
      <c r="BE473" s="141">
        <f>IF(N473="základní",J473,0)</f>
        <v>0</v>
      </c>
      <c r="BF473" s="141">
        <f>IF(N473="snížená",J473,0)</f>
        <v>0</v>
      </c>
      <c r="BG473" s="141">
        <f>IF(N473="zákl. přenesená",J473,0)</f>
        <v>0</v>
      </c>
      <c r="BH473" s="141">
        <f>IF(N473="sníž. přenesená",J473,0)</f>
        <v>0</v>
      </c>
      <c r="BI473" s="141">
        <f>IF(N473="nulová",J473,0)</f>
        <v>0</v>
      </c>
      <c r="BJ473" s="16" t="s">
        <v>80</v>
      </c>
      <c r="BK473" s="141">
        <f>ROUND(I473*H473,2)</f>
        <v>0</v>
      </c>
      <c r="BL473" s="16" t="s">
        <v>175</v>
      </c>
      <c r="BM473" s="140" t="s">
        <v>809</v>
      </c>
    </row>
    <row r="474" spans="2:65" s="1" customFormat="1" ht="24.2" customHeight="1" x14ac:dyDescent="0.2">
      <c r="B474" s="31"/>
      <c r="C474" s="128" t="s">
        <v>810</v>
      </c>
      <c r="D474" s="128" t="s">
        <v>140</v>
      </c>
      <c r="E474" s="129" t="s">
        <v>811</v>
      </c>
      <c r="F474" s="130" t="s">
        <v>812</v>
      </c>
      <c r="G474" s="131" t="s">
        <v>186</v>
      </c>
      <c r="H474" s="132">
        <v>95.55</v>
      </c>
      <c r="I474" s="133"/>
      <c r="J474" s="134">
        <f>ROUND(I474*H474,2)</f>
        <v>0</v>
      </c>
      <c r="K474" s="135"/>
      <c r="L474" s="31"/>
      <c r="M474" s="136" t="s">
        <v>1</v>
      </c>
      <c r="N474" s="137" t="s">
        <v>38</v>
      </c>
      <c r="P474" s="138">
        <f>O474*H474</f>
        <v>0</v>
      </c>
      <c r="Q474" s="138">
        <v>0</v>
      </c>
      <c r="R474" s="138">
        <f>Q474*H474</f>
        <v>0</v>
      </c>
      <c r="S474" s="138">
        <v>0</v>
      </c>
      <c r="T474" s="139">
        <f>S474*H474</f>
        <v>0</v>
      </c>
      <c r="AR474" s="140" t="s">
        <v>175</v>
      </c>
      <c r="AT474" s="140" t="s">
        <v>140</v>
      </c>
      <c r="AU474" s="140" t="s">
        <v>82</v>
      </c>
      <c r="AY474" s="16" t="s">
        <v>138</v>
      </c>
      <c r="BE474" s="141">
        <f>IF(N474="základní",J474,0)</f>
        <v>0</v>
      </c>
      <c r="BF474" s="141">
        <f>IF(N474="snížená",J474,0)</f>
        <v>0</v>
      </c>
      <c r="BG474" s="141">
        <f>IF(N474="zákl. přenesená",J474,0)</f>
        <v>0</v>
      </c>
      <c r="BH474" s="141">
        <f>IF(N474="sníž. přenesená",J474,0)</f>
        <v>0</v>
      </c>
      <c r="BI474" s="141">
        <f>IF(N474="nulová",J474,0)</f>
        <v>0</v>
      </c>
      <c r="BJ474" s="16" t="s">
        <v>80</v>
      </c>
      <c r="BK474" s="141">
        <f>ROUND(I474*H474,2)</f>
        <v>0</v>
      </c>
      <c r="BL474" s="16" t="s">
        <v>175</v>
      </c>
      <c r="BM474" s="140" t="s">
        <v>813</v>
      </c>
    </row>
    <row r="475" spans="2:65" s="1" customFormat="1" ht="37.9" customHeight="1" x14ac:dyDescent="0.2">
      <c r="B475" s="31"/>
      <c r="C475" s="128" t="s">
        <v>484</v>
      </c>
      <c r="D475" s="128" t="s">
        <v>140</v>
      </c>
      <c r="E475" s="129" t="s">
        <v>814</v>
      </c>
      <c r="F475" s="130" t="s">
        <v>815</v>
      </c>
      <c r="G475" s="131" t="s">
        <v>186</v>
      </c>
      <c r="H475" s="132">
        <v>12.85</v>
      </c>
      <c r="I475" s="133"/>
      <c r="J475" s="134">
        <f>ROUND(I475*H475,2)</f>
        <v>0</v>
      </c>
      <c r="K475" s="135"/>
      <c r="L475" s="31"/>
      <c r="M475" s="136" t="s">
        <v>1</v>
      </c>
      <c r="N475" s="137" t="s">
        <v>38</v>
      </c>
      <c r="P475" s="138">
        <f>O475*H475</f>
        <v>0</v>
      </c>
      <c r="Q475" s="138">
        <v>0</v>
      </c>
      <c r="R475" s="138">
        <f>Q475*H475</f>
        <v>0</v>
      </c>
      <c r="S475" s="138">
        <v>0</v>
      </c>
      <c r="T475" s="139">
        <f>S475*H475</f>
        <v>0</v>
      </c>
      <c r="AR475" s="140" t="s">
        <v>175</v>
      </c>
      <c r="AT475" s="140" t="s">
        <v>140</v>
      </c>
      <c r="AU475" s="140" t="s">
        <v>82</v>
      </c>
      <c r="AY475" s="16" t="s">
        <v>138</v>
      </c>
      <c r="BE475" s="141">
        <f>IF(N475="základní",J475,0)</f>
        <v>0</v>
      </c>
      <c r="BF475" s="141">
        <f>IF(N475="snížená",J475,0)</f>
        <v>0</v>
      </c>
      <c r="BG475" s="141">
        <f>IF(N475="zákl. přenesená",J475,0)</f>
        <v>0</v>
      </c>
      <c r="BH475" s="141">
        <f>IF(N475="sníž. přenesená",J475,0)</f>
        <v>0</v>
      </c>
      <c r="BI475" s="141">
        <f>IF(N475="nulová",J475,0)</f>
        <v>0</v>
      </c>
      <c r="BJ475" s="16" t="s">
        <v>80</v>
      </c>
      <c r="BK475" s="141">
        <f>ROUND(I475*H475,2)</f>
        <v>0</v>
      </c>
      <c r="BL475" s="16" t="s">
        <v>175</v>
      </c>
      <c r="BM475" s="140" t="s">
        <v>816</v>
      </c>
    </row>
    <row r="476" spans="2:65" s="1" customFormat="1" ht="16.5" customHeight="1" x14ac:dyDescent="0.2">
      <c r="B476" s="31"/>
      <c r="C476" s="157" t="s">
        <v>817</v>
      </c>
      <c r="D476" s="157" t="s">
        <v>216</v>
      </c>
      <c r="E476" s="158" t="s">
        <v>818</v>
      </c>
      <c r="F476" s="159" t="s">
        <v>819</v>
      </c>
      <c r="G476" s="160" t="s">
        <v>186</v>
      </c>
      <c r="H476" s="161">
        <v>13.493</v>
      </c>
      <c r="I476" s="162"/>
      <c r="J476" s="163">
        <f>ROUND(I476*H476,2)</f>
        <v>0</v>
      </c>
      <c r="K476" s="164"/>
      <c r="L476" s="165"/>
      <c r="M476" s="166" t="s">
        <v>1</v>
      </c>
      <c r="N476" s="167" t="s">
        <v>38</v>
      </c>
      <c r="P476" s="138">
        <f>O476*H476</f>
        <v>0</v>
      </c>
      <c r="Q476" s="138">
        <v>0</v>
      </c>
      <c r="R476" s="138">
        <f>Q476*H476</f>
        <v>0</v>
      </c>
      <c r="S476" s="138">
        <v>0</v>
      </c>
      <c r="T476" s="139">
        <f>S476*H476</f>
        <v>0</v>
      </c>
      <c r="AR476" s="140" t="s">
        <v>215</v>
      </c>
      <c r="AT476" s="140" t="s">
        <v>216</v>
      </c>
      <c r="AU476" s="140" t="s">
        <v>82</v>
      </c>
      <c r="AY476" s="16" t="s">
        <v>138</v>
      </c>
      <c r="BE476" s="141">
        <f>IF(N476="základní",J476,0)</f>
        <v>0</v>
      </c>
      <c r="BF476" s="141">
        <f>IF(N476="snížená",J476,0)</f>
        <v>0</v>
      </c>
      <c r="BG476" s="141">
        <f>IF(N476="zákl. přenesená",J476,0)</f>
        <v>0</v>
      </c>
      <c r="BH476" s="141">
        <f>IF(N476="sníž. přenesená",J476,0)</f>
        <v>0</v>
      </c>
      <c r="BI476" s="141">
        <f>IF(N476="nulová",J476,0)</f>
        <v>0</v>
      </c>
      <c r="BJ476" s="16" t="s">
        <v>80</v>
      </c>
      <c r="BK476" s="141">
        <f>ROUND(I476*H476,2)</f>
        <v>0</v>
      </c>
      <c r="BL476" s="16" t="s">
        <v>175</v>
      </c>
      <c r="BM476" s="140" t="s">
        <v>820</v>
      </c>
    </row>
    <row r="477" spans="2:65" s="12" customFormat="1" x14ac:dyDescent="0.2">
      <c r="B477" s="142"/>
      <c r="D477" s="143" t="s">
        <v>146</v>
      </c>
      <c r="E477" s="144" t="s">
        <v>1</v>
      </c>
      <c r="F477" s="145" t="s">
        <v>821</v>
      </c>
      <c r="H477" s="146">
        <v>13.493</v>
      </c>
      <c r="I477" s="147"/>
      <c r="L477" s="142"/>
      <c r="M477" s="148"/>
      <c r="T477" s="149"/>
      <c r="AT477" s="144" t="s">
        <v>146</v>
      </c>
      <c r="AU477" s="144" t="s">
        <v>82</v>
      </c>
      <c r="AV477" s="12" t="s">
        <v>82</v>
      </c>
      <c r="AW477" s="12" t="s">
        <v>30</v>
      </c>
      <c r="AX477" s="12" t="s">
        <v>73</v>
      </c>
      <c r="AY477" s="144" t="s">
        <v>138</v>
      </c>
    </row>
    <row r="478" spans="2:65" s="13" customFormat="1" x14ac:dyDescent="0.2">
      <c r="B478" s="150"/>
      <c r="D478" s="143" t="s">
        <v>146</v>
      </c>
      <c r="E478" s="151" t="s">
        <v>1</v>
      </c>
      <c r="F478" s="152" t="s">
        <v>148</v>
      </c>
      <c r="H478" s="153">
        <v>13.493</v>
      </c>
      <c r="I478" s="154"/>
      <c r="L478" s="150"/>
      <c r="M478" s="155"/>
      <c r="T478" s="156"/>
      <c r="AT478" s="151" t="s">
        <v>146</v>
      </c>
      <c r="AU478" s="151" t="s">
        <v>82</v>
      </c>
      <c r="AV478" s="13" t="s">
        <v>144</v>
      </c>
      <c r="AW478" s="13" t="s">
        <v>30</v>
      </c>
      <c r="AX478" s="13" t="s">
        <v>80</v>
      </c>
      <c r="AY478" s="151" t="s">
        <v>138</v>
      </c>
    </row>
    <row r="479" spans="2:65" s="1" customFormat="1" ht="24.2" customHeight="1" x14ac:dyDescent="0.2">
      <c r="B479" s="31"/>
      <c r="C479" s="128" t="s">
        <v>502</v>
      </c>
      <c r="D479" s="128" t="s">
        <v>140</v>
      </c>
      <c r="E479" s="129" t="s">
        <v>822</v>
      </c>
      <c r="F479" s="130" t="s">
        <v>823</v>
      </c>
      <c r="G479" s="131" t="s">
        <v>186</v>
      </c>
      <c r="H479" s="132">
        <v>67.78</v>
      </c>
      <c r="I479" s="133"/>
      <c r="J479" s="134">
        <f>ROUND(I479*H479,2)</f>
        <v>0</v>
      </c>
      <c r="K479" s="135"/>
      <c r="L479" s="31"/>
      <c r="M479" s="136" t="s">
        <v>1</v>
      </c>
      <c r="N479" s="137" t="s">
        <v>38</v>
      </c>
      <c r="P479" s="138">
        <f>O479*H479</f>
        <v>0</v>
      </c>
      <c r="Q479" s="138">
        <v>0</v>
      </c>
      <c r="R479" s="138">
        <f>Q479*H479</f>
        <v>0</v>
      </c>
      <c r="S479" s="138">
        <v>0</v>
      </c>
      <c r="T479" s="139">
        <f>S479*H479</f>
        <v>0</v>
      </c>
      <c r="AR479" s="140" t="s">
        <v>175</v>
      </c>
      <c r="AT479" s="140" t="s">
        <v>140</v>
      </c>
      <c r="AU479" s="140" t="s">
        <v>82</v>
      </c>
      <c r="AY479" s="16" t="s">
        <v>138</v>
      </c>
      <c r="BE479" s="141">
        <f>IF(N479="základní",J479,0)</f>
        <v>0</v>
      </c>
      <c r="BF479" s="141">
        <f>IF(N479="snížená",J479,0)</f>
        <v>0</v>
      </c>
      <c r="BG479" s="141">
        <f>IF(N479="zákl. přenesená",J479,0)</f>
        <v>0</v>
      </c>
      <c r="BH479" s="141">
        <f>IF(N479="sníž. přenesená",J479,0)</f>
        <v>0</v>
      </c>
      <c r="BI479" s="141">
        <f>IF(N479="nulová",J479,0)</f>
        <v>0</v>
      </c>
      <c r="BJ479" s="16" t="s">
        <v>80</v>
      </c>
      <c r="BK479" s="141">
        <f>ROUND(I479*H479,2)</f>
        <v>0</v>
      </c>
      <c r="BL479" s="16" t="s">
        <v>175</v>
      </c>
      <c r="BM479" s="140" t="s">
        <v>824</v>
      </c>
    </row>
    <row r="480" spans="2:65" s="1" customFormat="1" ht="37.9" customHeight="1" x14ac:dyDescent="0.2">
      <c r="B480" s="31"/>
      <c r="C480" s="128" t="s">
        <v>825</v>
      </c>
      <c r="D480" s="128" t="s">
        <v>140</v>
      </c>
      <c r="E480" s="129" t="s">
        <v>826</v>
      </c>
      <c r="F480" s="130" t="s">
        <v>827</v>
      </c>
      <c r="G480" s="131" t="s">
        <v>186</v>
      </c>
      <c r="H480" s="132">
        <v>77.34</v>
      </c>
      <c r="I480" s="133"/>
      <c r="J480" s="134">
        <f>ROUND(I480*H480,2)</f>
        <v>0</v>
      </c>
      <c r="K480" s="135"/>
      <c r="L480" s="31"/>
      <c r="M480" s="136" t="s">
        <v>1</v>
      </c>
      <c r="N480" s="137" t="s">
        <v>38</v>
      </c>
      <c r="P480" s="138">
        <f>O480*H480</f>
        <v>0</v>
      </c>
      <c r="Q480" s="138">
        <v>0</v>
      </c>
      <c r="R480" s="138">
        <f>Q480*H480</f>
        <v>0</v>
      </c>
      <c r="S480" s="138">
        <v>0</v>
      </c>
      <c r="T480" s="139">
        <f>S480*H480</f>
        <v>0</v>
      </c>
      <c r="AR480" s="140" t="s">
        <v>175</v>
      </c>
      <c r="AT480" s="140" t="s">
        <v>140</v>
      </c>
      <c r="AU480" s="140" t="s">
        <v>82</v>
      </c>
      <c r="AY480" s="16" t="s">
        <v>138</v>
      </c>
      <c r="BE480" s="141">
        <f>IF(N480="základní",J480,0)</f>
        <v>0</v>
      </c>
      <c r="BF480" s="141">
        <f>IF(N480="snížená",J480,0)</f>
        <v>0</v>
      </c>
      <c r="BG480" s="141">
        <f>IF(N480="zákl. přenesená",J480,0)</f>
        <v>0</v>
      </c>
      <c r="BH480" s="141">
        <f>IF(N480="sníž. přenesená",J480,0)</f>
        <v>0</v>
      </c>
      <c r="BI480" s="141">
        <f>IF(N480="nulová",J480,0)</f>
        <v>0</v>
      </c>
      <c r="BJ480" s="16" t="s">
        <v>80</v>
      </c>
      <c r="BK480" s="141">
        <f>ROUND(I480*H480,2)</f>
        <v>0</v>
      </c>
      <c r="BL480" s="16" t="s">
        <v>175</v>
      </c>
      <c r="BM480" s="140" t="s">
        <v>828</v>
      </c>
    </row>
    <row r="481" spans="2:65" s="12" customFormat="1" x14ac:dyDescent="0.2">
      <c r="B481" s="142"/>
      <c r="D481" s="143" t="s">
        <v>146</v>
      </c>
      <c r="E481" s="144" t="s">
        <v>1</v>
      </c>
      <c r="F481" s="145" t="s">
        <v>829</v>
      </c>
      <c r="H481" s="146">
        <v>77.34</v>
      </c>
      <c r="I481" s="147"/>
      <c r="L481" s="142"/>
      <c r="M481" s="148"/>
      <c r="T481" s="149"/>
      <c r="AT481" s="144" t="s">
        <v>146</v>
      </c>
      <c r="AU481" s="144" t="s">
        <v>82</v>
      </c>
      <c r="AV481" s="12" t="s">
        <v>82</v>
      </c>
      <c r="AW481" s="12" t="s">
        <v>30</v>
      </c>
      <c r="AX481" s="12" t="s">
        <v>73</v>
      </c>
      <c r="AY481" s="144" t="s">
        <v>138</v>
      </c>
    </row>
    <row r="482" spans="2:65" s="13" customFormat="1" x14ac:dyDescent="0.2">
      <c r="B482" s="150"/>
      <c r="D482" s="143" t="s">
        <v>146</v>
      </c>
      <c r="E482" s="151" t="s">
        <v>1</v>
      </c>
      <c r="F482" s="152" t="s">
        <v>148</v>
      </c>
      <c r="H482" s="153">
        <v>77.34</v>
      </c>
      <c r="I482" s="154"/>
      <c r="L482" s="150"/>
      <c r="M482" s="155"/>
      <c r="T482" s="156"/>
      <c r="AT482" s="151" t="s">
        <v>146</v>
      </c>
      <c r="AU482" s="151" t="s">
        <v>82</v>
      </c>
      <c r="AV482" s="13" t="s">
        <v>144</v>
      </c>
      <c r="AW482" s="13" t="s">
        <v>30</v>
      </c>
      <c r="AX482" s="13" t="s">
        <v>80</v>
      </c>
      <c r="AY482" s="151" t="s">
        <v>138</v>
      </c>
    </row>
    <row r="483" spans="2:65" s="1" customFormat="1" ht="24.2" customHeight="1" x14ac:dyDescent="0.2">
      <c r="B483" s="31"/>
      <c r="C483" s="128" t="s">
        <v>830</v>
      </c>
      <c r="D483" s="128" t="s">
        <v>140</v>
      </c>
      <c r="E483" s="129" t="s">
        <v>831</v>
      </c>
      <c r="F483" s="130" t="s">
        <v>832</v>
      </c>
      <c r="G483" s="131" t="s">
        <v>582</v>
      </c>
      <c r="H483" s="174"/>
      <c r="I483" s="133"/>
      <c r="J483" s="134">
        <f>ROUND(I483*H483,2)</f>
        <v>0</v>
      </c>
      <c r="K483" s="135"/>
      <c r="L483" s="31"/>
      <c r="M483" s="136" t="s">
        <v>1</v>
      </c>
      <c r="N483" s="137" t="s">
        <v>38</v>
      </c>
      <c r="P483" s="138">
        <f>O483*H483</f>
        <v>0</v>
      </c>
      <c r="Q483" s="138">
        <v>0</v>
      </c>
      <c r="R483" s="138">
        <f>Q483*H483</f>
        <v>0</v>
      </c>
      <c r="S483" s="138">
        <v>0</v>
      </c>
      <c r="T483" s="139">
        <f>S483*H483</f>
        <v>0</v>
      </c>
      <c r="AR483" s="140" t="s">
        <v>175</v>
      </c>
      <c r="AT483" s="140" t="s">
        <v>140</v>
      </c>
      <c r="AU483" s="140" t="s">
        <v>82</v>
      </c>
      <c r="AY483" s="16" t="s">
        <v>138</v>
      </c>
      <c r="BE483" s="141">
        <f>IF(N483="základní",J483,0)</f>
        <v>0</v>
      </c>
      <c r="BF483" s="141">
        <f>IF(N483="snížená",J483,0)</f>
        <v>0</v>
      </c>
      <c r="BG483" s="141">
        <f>IF(N483="zákl. přenesená",J483,0)</f>
        <v>0</v>
      </c>
      <c r="BH483" s="141">
        <f>IF(N483="sníž. přenesená",J483,0)</f>
        <v>0</v>
      </c>
      <c r="BI483" s="141">
        <f>IF(N483="nulová",J483,0)</f>
        <v>0</v>
      </c>
      <c r="BJ483" s="16" t="s">
        <v>80</v>
      </c>
      <c r="BK483" s="141">
        <f>ROUND(I483*H483,2)</f>
        <v>0</v>
      </c>
      <c r="BL483" s="16" t="s">
        <v>175</v>
      </c>
      <c r="BM483" s="140" t="s">
        <v>833</v>
      </c>
    </row>
    <row r="484" spans="2:65" s="11" customFormat="1" ht="22.9" customHeight="1" x14ac:dyDescent="0.2">
      <c r="B484" s="116"/>
      <c r="D484" s="117" t="s">
        <v>72</v>
      </c>
      <c r="E484" s="126" t="s">
        <v>834</v>
      </c>
      <c r="F484" s="126" t="s">
        <v>835</v>
      </c>
      <c r="I484" s="119"/>
      <c r="J484" s="127">
        <f>BK484</f>
        <v>0</v>
      </c>
      <c r="L484" s="116"/>
      <c r="M484" s="121"/>
      <c r="P484" s="122">
        <f>SUM(P485:P495)</f>
        <v>0</v>
      </c>
      <c r="R484" s="122">
        <f>SUM(R485:R495)</f>
        <v>0.134792</v>
      </c>
      <c r="T484" s="123">
        <f>SUM(T485:T495)</f>
        <v>0</v>
      </c>
      <c r="AR484" s="117" t="s">
        <v>82</v>
      </c>
      <c r="AT484" s="124" t="s">
        <v>72</v>
      </c>
      <c r="AU484" s="124" t="s">
        <v>80</v>
      </c>
      <c r="AY484" s="117" t="s">
        <v>138</v>
      </c>
      <c r="BK484" s="125">
        <f>SUM(BK485:BK495)</f>
        <v>0</v>
      </c>
    </row>
    <row r="485" spans="2:65" s="1" customFormat="1" ht="24.2" customHeight="1" x14ac:dyDescent="0.2">
      <c r="B485" s="31"/>
      <c r="C485" s="128" t="s">
        <v>836</v>
      </c>
      <c r="D485" s="128" t="s">
        <v>140</v>
      </c>
      <c r="E485" s="129" t="s">
        <v>837</v>
      </c>
      <c r="F485" s="130" t="s">
        <v>838</v>
      </c>
      <c r="G485" s="131" t="s">
        <v>250</v>
      </c>
      <c r="H485" s="132">
        <v>115.6</v>
      </c>
      <c r="I485" s="133"/>
      <c r="J485" s="134">
        <f>ROUND(I485*H485,2)</f>
        <v>0</v>
      </c>
      <c r="K485" s="135"/>
      <c r="L485" s="31"/>
      <c r="M485" s="136" t="s">
        <v>1</v>
      </c>
      <c r="N485" s="137" t="s">
        <v>38</v>
      </c>
      <c r="P485" s="138">
        <f>O485*H485</f>
        <v>0</v>
      </c>
      <c r="Q485" s="138">
        <v>0</v>
      </c>
      <c r="R485" s="138">
        <f>Q485*H485</f>
        <v>0</v>
      </c>
      <c r="S485" s="138">
        <v>0</v>
      </c>
      <c r="T485" s="139">
        <f>S485*H485</f>
        <v>0</v>
      </c>
      <c r="AR485" s="140" t="s">
        <v>175</v>
      </c>
      <c r="AT485" s="140" t="s">
        <v>140</v>
      </c>
      <c r="AU485" s="140" t="s">
        <v>82</v>
      </c>
      <c r="AY485" s="16" t="s">
        <v>138</v>
      </c>
      <c r="BE485" s="141">
        <f>IF(N485="základní",J485,0)</f>
        <v>0</v>
      </c>
      <c r="BF485" s="141">
        <f>IF(N485="snížená",J485,0)</f>
        <v>0</v>
      </c>
      <c r="BG485" s="141">
        <f>IF(N485="zákl. přenesená",J485,0)</f>
        <v>0</v>
      </c>
      <c r="BH485" s="141">
        <f>IF(N485="sníž. přenesená",J485,0)</f>
        <v>0</v>
      </c>
      <c r="BI485" s="141">
        <f>IF(N485="nulová",J485,0)</f>
        <v>0</v>
      </c>
      <c r="BJ485" s="16" t="s">
        <v>80</v>
      </c>
      <c r="BK485" s="141">
        <f>ROUND(I485*H485,2)</f>
        <v>0</v>
      </c>
      <c r="BL485" s="16" t="s">
        <v>175</v>
      </c>
      <c r="BM485" s="140" t="s">
        <v>839</v>
      </c>
    </row>
    <row r="486" spans="2:65" s="1" customFormat="1" ht="33" customHeight="1" x14ac:dyDescent="0.2">
      <c r="B486" s="31"/>
      <c r="C486" s="128" t="s">
        <v>511</v>
      </c>
      <c r="D486" s="128" t="s">
        <v>140</v>
      </c>
      <c r="E486" s="129" t="s">
        <v>840</v>
      </c>
      <c r="F486" s="130" t="s">
        <v>841</v>
      </c>
      <c r="G486" s="131" t="s">
        <v>186</v>
      </c>
      <c r="H486" s="132">
        <v>12.3</v>
      </c>
      <c r="I486" s="133"/>
      <c r="J486" s="134">
        <f>ROUND(I486*H486,2)</f>
        <v>0</v>
      </c>
      <c r="K486" s="135"/>
      <c r="L486" s="31"/>
      <c r="M486" s="136" t="s">
        <v>1</v>
      </c>
      <c r="N486" s="137" t="s">
        <v>38</v>
      </c>
      <c r="P486" s="138">
        <f>O486*H486</f>
        <v>0</v>
      </c>
      <c r="Q486" s="138">
        <v>0</v>
      </c>
      <c r="R486" s="138">
        <f>Q486*H486</f>
        <v>0</v>
      </c>
      <c r="S486" s="138">
        <v>0</v>
      </c>
      <c r="T486" s="139">
        <f>S486*H486</f>
        <v>0</v>
      </c>
      <c r="AR486" s="140" t="s">
        <v>175</v>
      </c>
      <c r="AT486" s="140" t="s">
        <v>140</v>
      </c>
      <c r="AU486" s="140" t="s">
        <v>82</v>
      </c>
      <c r="AY486" s="16" t="s">
        <v>138</v>
      </c>
      <c r="BE486" s="141">
        <f>IF(N486="základní",J486,0)</f>
        <v>0</v>
      </c>
      <c r="BF486" s="141">
        <f>IF(N486="snížená",J486,0)</f>
        <v>0</v>
      </c>
      <c r="BG486" s="141">
        <f>IF(N486="zákl. přenesená",J486,0)</f>
        <v>0</v>
      </c>
      <c r="BH486" s="141">
        <f>IF(N486="sníž. přenesená",J486,0)</f>
        <v>0</v>
      </c>
      <c r="BI486" s="141">
        <f>IF(N486="nulová",J486,0)</f>
        <v>0</v>
      </c>
      <c r="BJ486" s="16" t="s">
        <v>80</v>
      </c>
      <c r="BK486" s="141">
        <f>ROUND(I486*H486,2)</f>
        <v>0</v>
      </c>
      <c r="BL486" s="16" t="s">
        <v>175</v>
      </c>
      <c r="BM486" s="140" t="s">
        <v>842</v>
      </c>
    </row>
    <row r="487" spans="2:65" s="1" customFormat="1" ht="24.2" customHeight="1" x14ac:dyDescent="0.2">
      <c r="B487" s="31"/>
      <c r="C487" s="128" t="s">
        <v>843</v>
      </c>
      <c r="D487" s="128" t="s">
        <v>140</v>
      </c>
      <c r="E487" s="129" t="s">
        <v>844</v>
      </c>
      <c r="F487" s="130" t="s">
        <v>845</v>
      </c>
      <c r="G487" s="131" t="s">
        <v>186</v>
      </c>
      <c r="H487" s="132">
        <v>8.16</v>
      </c>
      <c r="I487" s="133"/>
      <c r="J487" s="134">
        <f>ROUND(I487*H487,2)</f>
        <v>0</v>
      </c>
      <c r="K487" s="135"/>
      <c r="L487" s="31"/>
      <c r="M487" s="136" t="s">
        <v>1</v>
      </c>
      <c r="N487" s="137" t="s">
        <v>38</v>
      </c>
      <c r="P487" s="138">
        <f>O487*H487</f>
        <v>0</v>
      </c>
      <c r="Q487" s="138">
        <v>0</v>
      </c>
      <c r="R487" s="138">
        <f>Q487*H487</f>
        <v>0</v>
      </c>
      <c r="S487" s="138">
        <v>0</v>
      </c>
      <c r="T487" s="139">
        <f>S487*H487</f>
        <v>0</v>
      </c>
      <c r="AR487" s="140" t="s">
        <v>175</v>
      </c>
      <c r="AT487" s="140" t="s">
        <v>140</v>
      </c>
      <c r="AU487" s="140" t="s">
        <v>82</v>
      </c>
      <c r="AY487" s="16" t="s">
        <v>138</v>
      </c>
      <c r="BE487" s="141">
        <f>IF(N487="základní",J487,0)</f>
        <v>0</v>
      </c>
      <c r="BF487" s="141">
        <f>IF(N487="snížená",J487,0)</f>
        <v>0</v>
      </c>
      <c r="BG487" s="141">
        <f>IF(N487="zákl. přenesená",J487,0)</f>
        <v>0</v>
      </c>
      <c r="BH487" s="141">
        <f>IF(N487="sníž. přenesená",J487,0)</f>
        <v>0</v>
      </c>
      <c r="BI487" s="141">
        <f>IF(N487="nulová",J487,0)</f>
        <v>0</v>
      </c>
      <c r="BJ487" s="16" t="s">
        <v>80</v>
      </c>
      <c r="BK487" s="141">
        <f>ROUND(I487*H487,2)</f>
        <v>0</v>
      </c>
      <c r="BL487" s="16" t="s">
        <v>175</v>
      </c>
      <c r="BM487" s="140" t="s">
        <v>846</v>
      </c>
    </row>
    <row r="488" spans="2:65" s="12" customFormat="1" x14ac:dyDescent="0.2">
      <c r="B488" s="142"/>
      <c r="D488" s="143" t="s">
        <v>146</v>
      </c>
      <c r="E488" s="144" t="s">
        <v>1</v>
      </c>
      <c r="F488" s="145" t="s">
        <v>847</v>
      </c>
      <c r="H488" s="146">
        <v>8.16</v>
      </c>
      <c r="I488" s="147"/>
      <c r="L488" s="142"/>
      <c r="M488" s="148"/>
      <c r="T488" s="149"/>
      <c r="AT488" s="144" t="s">
        <v>146</v>
      </c>
      <c r="AU488" s="144" t="s">
        <v>82</v>
      </c>
      <c r="AV488" s="12" t="s">
        <v>82</v>
      </c>
      <c r="AW488" s="12" t="s">
        <v>30</v>
      </c>
      <c r="AX488" s="12" t="s">
        <v>73</v>
      </c>
      <c r="AY488" s="144" t="s">
        <v>138</v>
      </c>
    </row>
    <row r="489" spans="2:65" s="13" customFormat="1" x14ac:dyDescent="0.2">
      <c r="B489" s="150"/>
      <c r="D489" s="143" t="s">
        <v>146</v>
      </c>
      <c r="E489" s="151" t="s">
        <v>1</v>
      </c>
      <c r="F489" s="152" t="s">
        <v>148</v>
      </c>
      <c r="H489" s="153">
        <v>8.16</v>
      </c>
      <c r="I489" s="154"/>
      <c r="L489" s="150"/>
      <c r="M489" s="155"/>
      <c r="T489" s="156"/>
      <c r="AT489" s="151" t="s">
        <v>146</v>
      </c>
      <c r="AU489" s="151" t="s">
        <v>82</v>
      </c>
      <c r="AV489" s="13" t="s">
        <v>144</v>
      </c>
      <c r="AW489" s="13" t="s">
        <v>30</v>
      </c>
      <c r="AX489" s="13" t="s">
        <v>80</v>
      </c>
      <c r="AY489" s="151" t="s">
        <v>138</v>
      </c>
    </row>
    <row r="490" spans="2:65" s="1" customFormat="1" ht="24.2" customHeight="1" x14ac:dyDescent="0.2">
      <c r="B490" s="31"/>
      <c r="C490" s="128" t="s">
        <v>517</v>
      </c>
      <c r="D490" s="128" t="s">
        <v>140</v>
      </c>
      <c r="E490" s="129" t="s">
        <v>848</v>
      </c>
      <c r="F490" s="130" t="s">
        <v>849</v>
      </c>
      <c r="G490" s="131" t="s">
        <v>250</v>
      </c>
      <c r="H490" s="132">
        <v>27</v>
      </c>
      <c r="I490" s="133"/>
      <c r="J490" s="134">
        <f t="shared" ref="J490:J495" si="10">ROUND(I490*H490,2)</f>
        <v>0</v>
      </c>
      <c r="K490" s="135"/>
      <c r="L490" s="31"/>
      <c r="M490" s="136" t="s">
        <v>1</v>
      </c>
      <c r="N490" s="137" t="s">
        <v>38</v>
      </c>
      <c r="P490" s="138">
        <f t="shared" ref="P490:P495" si="11">O490*H490</f>
        <v>0</v>
      </c>
      <c r="Q490" s="138">
        <v>0</v>
      </c>
      <c r="R490" s="138">
        <f t="shared" ref="R490:R495" si="12">Q490*H490</f>
        <v>0</v>
      </c>
      <c r="S490" s="138">
        <v>0</v>
      </c>
      <c r="T490" s="139">
        <f t="shared" ref="T490:T495" si="13">S490*H490</f>
        <v>0</v>
      </c>
      <c r="AR490" s="140" t="s">
        <v>175</v>
      </c>
      <c r="AT490" s="140" t="s">
        <v>140</v>
      </c>
      <c r="AU490" s="140" t="s">
        <v>82</v>
      </c>
      <c r="AY490" s="16" t="s">
        <v>138</v>
      </c>
      <c r="BE490" s="141">
        <f t="shared" ref="BE490:BE495" si="14">IF(N490="základní",J490,0)</f>
        <v>0</v>
      </c>
      <c r="BF490" s="141">
        <f t="shared" ref="BF490:BF495" si="15">IF(N490="snížená",J490,0)</f>
        <v>0</v>
      </c>
      <c r="BG490" s="141">
        <f t="shared" ref="BG490:BG495" si="16">IF(N490="zákl. přenesená",J490,0)</f>
        <v>0</v>
      </c>
      <c r="BH490" s="141">
        <f t="shared" ref="BH490:BH495" si="17">IF(N490="sníž. přenesená",J490,0)</f>
        <v>0</v>
      </c>
      <c r="BI490" s="141">
        <f t="shared" ref="BI490:BI495" si="18">IF(N490="nulová",J490,0)</f>
        <v>0</v>
      </c>
      <c r="BJ490" s="16" t="s">
        <v>80</v>
      </c>
      <c r="BK490" s="141">
        <f t="shared" ref="BK490:BK495" si="19">ROUND(I490*H490,2)</f>
        <v>0</v>
      </c>
      <c r="BL490" s="16" t="s">
        <v>175</v>
      </c>
      <c r="BM490" s="140" t="s">
        <v>850</v>
      </c>
    </row>
    <row r="491" spans="2:65" s="1" customFormat="1" ht="21.75" customHeight="1" x14ac:dyDescent="0.2">
      <c r="B491" s="31"/>
      <c r="C491" s="128" t="s">
        <v>851</v>
      </c>
      <c r="D491" s="128" t="s">
        <v>140</v>
      </c>
      <c r="E491" s="129" t="s">
        <v>852</v>
      </c>
      <c r="F491" s="130" t="s">
        <v>853</v>
      </c>
      <c r="G491" s="131" t="s">
        <v>250</v>
      </c>
      <c r="H491" s="132">
        <v>80</v>
      </c>
      <c r="I491" s="133"/>
      <c r="J491" s="134">
        <f t="shared" si="10"/>
        <v>0</v>
      </c>
      <c r="K491" s="135"/>
      <c r="L491" s="31"/>
      <c r="M491" s="136" t="s">
        <v>1</v>
      </c>
      <c r="N491" s="137" t="s">
        <v>38</v>
      </c>
      <c r="P491" s="138">
        <f t="shared" si="11"/>
        <v>0</v>
      </c>
      <c r="Q491" s="138">
        <v>0</v>
      </c>
      <c r="R491" s="138">
        <f t="shared" si="12"/>
        <v>0</v>
      </c>
      <c r="S491" s="138">
        <v>0</v>
      </c>
      <c r="T491" s="139">
        <f t="shared" si="13"/>
        <v>0</v>
      </c>
      <c r="AR491" s="140" t="s">
        <v>175</v>
      </c>
      <c r="AT491" s="140" t="s">
        <v>140</v>
      </c>
      <c r="AU491" s="140" t="s">
        <v>82</v>
      </c>
      <c r="AY491" s="16" t="s">
        <v>138</v>
      </c>
      <c r="BE491" s="141">
        <f t="shared" si="14"/>
        <v>0</v>
      </c>
      <c r="BF491" s="141">
        <f t="shared" si="15"/>
        <v>0</v>
      </c>
      <c r="BG491" s="141">
        <f t="shared" si="16"/>
        <v>0</v>
      </c>
      <c r="BH491" s="141">
        <f t="shared" si="17"/>
        <v>0</v>
      </c>
      <c r="BI491" s="141">
        <f t="shared" si="18"/>
        <v>0</v>
      </c>
      <c r="BJ491" s="16" t="s">
        <v>80</v>
      </c>
      <c r="BK491" s="141">
        <f t="shared" si="19"/>
        <v>0</v>
      </c>
      <c r="BL491" s="16" t="s">
        <v>175</v>
      </c>
      <c r="BM491" s="140" t="s">
        <v>854</v>
      </c>
    </row>
    <row r="492" spans="2:65" s="1" customFormat="1" ht="37.9" customHeight="1" x14ac:dyDescent="0.2">
      <c r="B492" s="31"/>
      <c r="C492" s="128" t="s">
        <v>521</v>
      </c>
      <c r="D492" s="128" t="s">
        <v>140</v>
      </c>
      <c r="E492" s="129" t="s">
        <v>855</v>
      </c>
      <c r="F492" s="130" t="s">
        <v>856</v>
      </c>
      <c r="G492" s="131" t="s">
        <v>250</v>
      </c>
      <c r="H492" s="132">
        <v>8.8000000000000007</v>
      </c>
      <c r="I492" s="133"/>
      <c r="J492" s="134">
        <f t="shared" si="10"/>
        <v>0</v>
      </c>
      <c r="K492" s="135"/>
      <c r="L492" s="31"/>
      <c r="M492" s="136" t="s">
        <v>1</v>
      </c>
      <c r="N492" s="137" t="s">
        <v>38</v>
      </c>
      <c r="P492" s="138">
        <f t="shared" si="11"/>
        <v>0</v>
      </c>
      <c r="Q492" s="138">
        <v>0</v>
      </c>
      <c r="R492" s="138">
        <f t="shared" si="12"/>
        <v>0</v>
      </c>
      <c r="S492" s="138">
        <v>0</v>
      </c>
      <c r="T492" s="139">
        <f t="shared" si="13"/>
        <v>0</v>
      </c>
      <c r="AR492" s="140" t="s">
        <v>175</v>
      </c>
      <c r="AT492" s="140" t="s">
        <v>140</v>
      </c>
      <c r="AU492" s="140" t="s">
        <v>82</v>
      </c>
      <c r="AY492" s="16" t="s">
        <v>138</v>
      </c>
      <c r="BE492" s="141">
        <f t="shared" si="14"/>
        <v>0</v>
      </c>
      <c r="BF492" s="141">
        <f t="shared" si="15"/>
        <v>0</v>
      </c>
      <c r="BG492" s="141">
        <f t="shared" si="16"/>
        <v>0</v>
      </c>
      <c r="BH492" s="141">
        <f t="shared" si="17"/>
        <v>0</v>
      </c>
      <c r="BI492" s="141">
        <f t="shared" si="18"/>
        <v>0</v>
      </c>
      <c r="BJ492" s="16" t="s">
        <v>80</v>
      </c>
      <c r="BK492" s="141">
        <f t="shared" si="19"/>
        <v>0</v>
      </c>
      <c r="BL492" s="16" t="s">
        <v>175</v>
      </c>
      <c r="BM492" s="140" t="s">
        <v>857</v>
      </c>
    </row>
    <row r="493" spans="2:65" s="1" customFormat="1" ht="24.2" customHeight="1" x14ac:dyDescent="0.2">
      <c r="B493" s="31"/>
      <c r="C493" s="128" t="s">
        <v>858</v>
      </c>
      <c r="D493" s="128" t="s">
        <v>140</v>
      </c>
      <c r="E493" s="129" t="s">
        <v>859</v>
      </c>
      <c r="F493" s="130" t="s">
        <v>860</v>
      </c>
      <c r="G493" s="131" t="s">
        <v>186</v>
      </c>
      <c r="H493" s="132">
        <v>23.2</v>
      </c>
      <c r="I493" s="133"/>
      <c r="J493" s="134">
        <f t="shared" si="10"/>
        <v>0</v>
      </c>
      <c r="K493" s="135"/>
      <c r="L493" s="31"/>
      <c r="M493" s="136" t="s">
        <v>1</v>
      </c>
      <c r="N493" s="137" t="s">
        <v>38</v>
      </c>
      <c r="P493" s="138">
        <f t="shared" si="11"/>
        <v>0</v>
      </c>
      <c r="Q493" s="138">
        <v>5.8100000000000001E-3</v>
      </c>
      <c r="R493" s="138">
        <f t="shared" si="12"/>
        <v>0.134792</v>
      </c>
      <c r="S493" s="138">
        <v>0</v>
      </c>
      <c r="T493" s="139">
        <f t="shared" si="13"/>
        <v>0</v>
      </c>
      <c r="AR493" s="140" t="s">
        <v>175</v>
      </c>
      <c r="AT493" s="140" t="s">
        <v>140</v>
      </c>
      <c r="AU493" s="140" t="s">
        <v>82</v>
      </c>
      <c r="AY493" s="16" t="s">
        <v>138</v>
      </c>
      <c r="BE493" s="141">
        <f t="shared" si="14"/>
        <v>0</v>
      </c>
      <c r="BF493" s="141">
        <f t="shared" si="15"/>
        <v>0</v>
      </c>
      <c r="BG493" s="141">
        <f t="shared" si="16"/>
        <v>0</v>
      </c>
      <c r="BH493" s="141">
        <f t="shared" si="17"/>
        <v>0</v>
      </c>
      <c r="BI493" s="141">
        <f t="shared" si="18"/>
        <v>0</v>
      </c>
      <c r="BJ493" s="16" t="s">
        <v>80</v>
      </c>
      <c r="BK493" s="141">
        <f t="shared" si="19"/>
        <v>0</v>
      </c>
      <c r="BL493" s="16" t="s">
        <v>175</v>
      </c>
      <c r="BM493" s="140" t="s">
        <v>861</v>
      </c>
    </row>
    <row r="494" spans="2:65" s="1" customFormat="1" ht="33" customHeight="1" x14ac:dyDescent="0.2">
      <c r="B494" s="31"/>
      <c r="C494" s="128" t="s">
        <v>525</v>
      </c>
      <c r="D494" s="128" t="s">
        <v>140</v>
      </c>
      <c r="E494" s="129" t="s">
        <v>862</v>
      </c>
      <c r="F494" s="130" t="s">
        <v>863</v>
      </c>
      <c r="G494" s="131" t="s">
        <v>250</v>
      </c>
      <c r="H494" s="132">
        <v>80</v>
      </c>
      <c r="I494" s="133"/>
      <c r="J494" s="134">
        <f t="shared" si="10"/>
        <v>0</v>
      </c>
      <c r="K494" s="135"/>
      <c r="L494" s="31"/>
      <c r="M494" s="136" t="s">
        <v>1</v>
      </c>
      <c r="N494" s="137" t="s">
        <v>38</v>
      </c>
      <c r="P494" s="138">
        <f t="shared" si="11"/>
        <v>0</v>
      </c>
      <c r="Q494" s="138">
        <v>0</v>
      </c>
      <c r="R494" s="138">
        <f t="shared" si="12"/>
        <v>0</v>
      </c>
      <c r="S494" s="138">
        <v>0</v>
      </c>
      <c r="T494" s="139">
        <f t="shared" si="13"/>
        <v>0</v>
      </c>
      <c r="AR494" s="140" t="s">
        <v>175</v>
      </c>
      <c r="AT494" s="140" t="s">
        <v>140</v>
      </c>
      <c r="AU494" s="140" t="s">
        <v>82</v>
      </c>
      <c r="AY494" s="16" t="s">
        <v>138</v>
      </c>
      <c r="BE494" s="141">
        <f t="shared" si="14"/>
        <v>0</v>
      </c>
      <c r="BF494" s="141">
        <f t="shared" si="15"/>
        <v>0</v>
      </c>
      <c r="BG494" s="141">
        <f t="shared" si="16"/>
        <v>0</v>
      </c>
      <c r="BH494" s="141">
        <f t="shared" si="17"/>
        <v>0</v>
      </c>
      <c r="BI494" s="141">
        <f t="shared" si="18"/>
        <v>0</v>
      </c>
      <c r="BJ494" s="16" t="s">
        <v>80</v>
      </c>
      <c r="BK494" s="141">
        <f t="shared" si="19"/>
        <v>0</v>
      </c>
      <c r="BL494" s="16" t="s">
        <v>175</v>
      </c>
      <c r="BM494" s="140" t="s">
        <v>864</v>
      </c>
    </row>
    <row r="495" spans="2:65" s="1" customFormat="1" ht="16.5" customHeight="1" x14ac:dyDescent="0.2">
      <c r="B495" s="31"/>
      <c r="C495" s="128" t="s">
        <v>865</v>
      </c>
      <c r="D495" s="128" t="s">
        <v>140</v>
      </c>
      <c r="E495" s="129" t="s">
        <v>866</v>
      </c>
      <c r="F495" s="130" t="s">
        <v>867</v>
      </c>
      <c r="G495" s="131" t="s">
        <v>582</v>
      </c>
      <c r="H495" s="174"/>
      <c r="I495" s="133"/>
      <c r="J495" s="134">
        <f t="shared" si="10"/>
        <v>0</v>
      </c>
      <c r="K495" s="135"/>
      <c r="L495" s="31"/>
      <c r="M495" s="136" t="s">
        <v>1</v>
      </c>
      <c r="N495" s="137" t="s">
        <v>38</v>
      </c>
      <c r="P495" s="138">
        <f t="shared" si="11"/>
        <v>0</v>
      </c>
      <c r="Q495" s="138">
        <v>0</v>
      </c>
      <c r="R495" s="138">
        <f t="shared" si="12"/>
        <v>0</v>
      </c>
      <c r="S495" s="138">
        <v>0</v>
      </c>
      <c r="T495" s="139">
        <f t="shared" si="13"/>
        <v>0</v>
      </c>
      <c r="AR495" s="140" t="s">
        <v>175</v>
      </c>
      <c r="AT495" s="140" t="s">
        <v>140</v>
      </c>
      <c r="AU495" s="140" t="s">
        <v>82</v>
      </c>
      <c r="AY495" s="16" t="s">
        <v>138</v>
      </c>
      <c r="BE495" s="141">
        <f t="shared" si="14"/>
        <v>0</v>
      </c>
      <c r="BF495" s="141">
        <f t="shared" si="15"/>
        <v>0</v>
      </c>
      <c r="BG495" s="141">
        <f t="shared" si="16"/>
        <v>0</v>
      </c>
      <c r="BH495" s="141">
        <f t="shared" si="17"/>
        <v>0</v>
      </c>
      <c r="BI495" s="141">
        <f t="shared" si="18"/>
        <v>0</v>
      </c>
      <c r="BJ495" s="16" t="s">
        <v>80</v>
      </c>
      <c r="BK495" s="141">
        <f t="shared" si="19"/>
        <v>0</v>
      </c>
      <c r="BL495" s="16" t="s">
        <v>175</v>
      </c>
      <c r="BM495" s="140" t="s">
        <v>868</v>
      </c>
    </row>
    <row r="496" spans="2:65" s="11" customFormat="1" ht="22.9" customHeight="1" x14ac:dyDescent="0.2">
      <c r="B496" s="116"/>
      <c r="D496" s="117" t="s">
        <v>72</v>
      </c>
      <c r="E496" s="126" t="s">
        <v>869</v>
      </c>
      <c r="F496" s="126" t="s">
        <v>870</v>
      </c>
      <c r="I496" s="119"/>
      <c r="J496" s="127">
        <f>BK496</f>
        <v>0</v>
      </c>
      <c r="L496" s="116"/>
      <c r="M496" s="121"/>
      <c r="P496" s="122">
        <f>SUM(P497:P502)</f>
        <v>0</v>
      </c>
      <c r="R496" s="122">
        <f>SUM(R497:R502)</f>
        <v>0</v>
      </c>
      <c r="T496" s="123">
        <f>SUM(T497:T502)</f>
        <v>0</v>
      </c>
      <c r="AR496" s="117" t="s">
        <v>82</v>
      </c>
      <c r="AT496" s="124" t="s">
        <v>72</v>
      </c>
      <c r="AU496" s="124" t="s">
        <v>80</v>
      </c>
      <c r="AY496" s="117" t="s">
        <v>138</v>
      </c>
      <c r="BK496" s="125">
        <f>SUM(BK497:BK502)</f>
        <v>0</v>
      </c>
    </row>
    <row r="497" spans="2:65" s="1" customFormat="1" ht="24.2" customHeight="1" x14ac:dyDescent="0.2">
      <c r="B497" s="31"/>
      <c r="C497" s="128" t="s">
        <v>528</v>
      </c>
      <c r="D497" s="128" t="s">
        <v>140</v>
      </c>
      <c r="E497" s="129" t="s">
        <v>871</v>
      </c>
      <c r="F497" s="130" t="s">
        <v>872</v>
      </c>
      <c r="G497" s="131" t="s">
        <v>186</v>
      </c>
      <c r="H497" s="132">
        <v>744.03800000000001</v>
      </c>
      <c r="I497" s="133"/>
      <c r="J497" s="134">
        <f>ROUND(I497*H497,2)</f>
        <v>0</v>
      </c>
      <c r="K497" s="135"/>
      <c r="L497" s="31"/>
      <c r="M497" s="136" t="s">
        <v>1</v>
      </c>
      <c r="N497" s="137" t="s">
        <v>38</v>
      </c>
      <c r="P497" s="138">
        <f>O497*H497</f>
        <v>0</v>
      </c>
      <c r="Q497" s="138">
        <v>0</v>
      </c>
      <c r="R497" s="138">
        <f>Q497*H497</f>
        <v>0</v>
      </c>
      <c r="S497" s="138">
        <v>0</v>
      </c>
      <c r="T497" s="139">
        <f>S497*H497</f>
        <v>0</v>
      </c>
      <c r="AR497" s="140" t="s">
        <v>175</v>
      </c>
      <c r="AT497" s="140" t="s">
        <v>140</v>
      </c>
      <c r="AU497" s="140" t="s">
        <v>82</v>
      </c>
      <c r="AY497" s="16" t="s">
        <v>138</v>
      </c>
      <c r="BE497" s="141">
        <f>IF(N497="základní",J497,0)</f>
        <v>0</v>
      </c>
      <c r="BF497" s="141">
        <f>IF(N497="snížená",J497,0)</f>
        <v>0</v>
      </c>
      <c r="BG497" s="141">
        <f>IF(N497="zákl. přenesená",J497,0)</f>
        <v>0</v>
      </c>
      <c r="BH497" s="141">
        <f>IF(N497="sníž. přenesená",J497,0)</f>
        <v>0</v>
      </c>
      <c r="BI497" s="141">
        <f>IF(N497="nulová",J497,0)</f>
        <v>0</v>
      </c>
      <c r="BJ497" s="16" t="s">
        <v>80</v>
      </c>
      <c r="BK497" s="141">
        <f>ROUND(I497*H497,2)</f>
        <v>0</v>
      </c>
      <c r="BL497" s="16" t="s">
        <v>175</v>
      </c>
      <c r="BM497" s="140" t="s">
        <v>873</v>
      </c>
    </row>
    <row r="498" spans="2:65" s="1" customFormat="1" ht="37.9" customHeight="1" x14ac:dyDescent="0.2">
      <c r="B498" s="31"/>
      <c r="C498" s="128" t="s">
        <v>874</v>
      </c>
      <c r="D498" s="128" t="s">
        <v>140</v>
      </c>
      <c r="E498" s="129" t="s">
        <v>875</v>
      </c>
      <c r="F498" s="130" t="s">
        <v>876</v>
      </c>
      <c r="G498" s="131" t="s">
        <v>186</v>
      </c>
      <c r="H498" s="132">
        <v>744.03800000000001</v>
      </c>
      <c r="I498" s="133"/>
      <c r="J498" s="134">
        <f>ROUND(I498*H498,2)</f>
        <v>0</v>
      </c>
      <c r="K498" s="135"/>
      <c r="L498" s="31"/>
      <c r="M498" s="136" t="s">
        <v>1</v>
      </c>
      <c r="N498" s="137" t="s">
        <v>38</v>
      </c>
      <c r="P498" s="138">
        <f>O498*H498</f>
        <v>0</v>
      </c>
      <c r="Q498" s="138">
        <v>0</v>
      </c>
      <c r="R498" s="138">
        <f>Q498*H498</f>
        <v>0</v>
      </c>
      <c r="S498" s="138">
        <v>0</v>
      </c>
      <c r="T498" s="139">
        <f>S498*H498</f>
        <v>0</v>
      </c>
      <c r="AR498" s="140" t="s">
        <v>175</v>
      </c>
      <c r="AT498" s="140" t="s">
        <v>140</v>
      </c>
      <c r="AU498" s="140" t="s">
        <v>82</v>
      </c>
      <c r="AY498" s="16" t="s">
        <v>138</v>
      </c>
      <c r="BE498" s="141">
        <f>IF(N498="základní",J498,0)</f>
        <v>0</v>
      </c>
      <c r="BF498" s="141">
        <f>IF(N498="snížená",J498,0)</f>
        <v>0</v>
      </c>
      <c r="BG498" s="141">
        <f>IF(N498="zákl. přenesená",J498,0)</f>
        <v>0</v>
      </c>
      <c r="BH498" s="141">
        <f>IF(N498="sníž. přenesená",J498,0)</f>
        <v>0</v>
      </c>
      <c r="BI498" s="141">
        <f>IF(N498="nulová",J498,0)</f>
        <v>0</v>
      </c>
      <c r="BJ498" s="16" t="s">
        <v>80</v>
      </c>
      <c r="BK498" s="141">
        <f>ROUND(I498*H498,2)</f>
        <v>0</v>
      </c>
      <c r="BL498" s="16" t="s">
        <v>175</v>
      </c>
      <c r="BM498" s="140" t="s">
        <v>877</v>
      </c>
    </row>
    <row r="499" spans="2:65" s="12" customFormat="1" ht="22.5" x14ac:dyDescent="0.2">
      <c r="B499" s="142"/>
      <c r="D499" s="143" t="s">
        <v>146</v>
      </c>
      <c r="E499" s="144" t="s">
        <v>1</v>
      </c>
      <c r="F499" s="145" t="s">
        <v>878</v>
      </c>
      <c r="H499" s="146">
        <v>744.03800000000001</v>
      </c>
      <c r="I499" s="147"/>
      <c r="L499" s="142"/>
      <c r="M499" s="148"/>
      <c r="T499" s="149"/>
      <c r="AT499" s="144" t="s">
        <v>146</v>
      </c>
      <c r="AU499" s="144" t="s">
        <v>82</v>
      </c>
      <c r="AV499" s="12" t="s">
        <v>82</v>
      </c>
      <c r="AW499" s="12" t="s">
        <v>30</v>
      </c>
      <c r="AX499" s="12" t="s">
        <v>73</v>
      </c>
      <c r="AY499" s="144" t="s">
        <v>138</v>
      </c>
    </row>
    <row r="500" spans="2:65" s="13" customFormat="1" x14ac:dyDescent="0.2">
      <c r="B500" s="150"/>
      <c r="D500" s="143" t="s">
        <v>146</v>
      </c>
      <c r="E500" s="151" t="s">
        <v>1</v>
      </c>
      <c r="F500" s="152" t="s">
        <v>148</v>
      </c>
      <c r="H500" s="153">
        <v>744.03800000000001</v>
      </c>
      <c r="I500" s="154"/>
      <c r="L500" s="150"/>
      <c r="M500" s="155"/>
      <c r="T500" s="156"/>
      <c r="AT500" s="151" t="s">
        <v>146</v>
      </c>
      <c r="AU500" s="151" t="s">
        <v>82</v>
      </c>
      <c r="AV500" s="13" t="s">
        <v>144</v>
      </c>
      <c r="AW500" s="13" t="s">
        <v>30</v>
      </c>
      <c r="AX500" s="13" t="s">
        <v>80</v>
      </c>
      <c r="AY500" s="151" t="s">
        <v>138</v>
      </c>
    </row>
    <row r="501" spans="2:65" s="1" customFormat="1" ht="24.2" customHeight="1" x14ac:dyDescent="0.2">
      <c r="B501" s="31"/>
      <c r="C501" s="128" t="s">
        <v>879</v>
      </c>
      <c r="D501" s="128" t="s">
        <v>140</v>
      </c>
      <c r="E501" s="129" t="s">
        <v>880</v>
      </c>
      <c r="F501" s="130" t="s">
        <v>881</v>
      </c>
      <c r="G501" s="131" t="s">
        <v>186</v>
      </c>
      <c r="H501" s="132">
        <v>744.03800000000001</v>
      </c>
      <c r="I501" s="133"/>
      <c r="J501" s="134">
        <f>ROUND(I501*H501,2)</f>
        <v>0</v>
      </c>
      <c r="K501" s="135"/>
      <c r="L501" s="31"/>
      <c r="M501" s="136" t="s">
        <v>1</v>
      </c>
      <c r="N501" s="137" t="s">
        <v>38</v>
      </c>
      <c r="P501" s="138">
        <f>O501*H501</f>
        <v>0</v>
      </c>
      <c r="Q501" s="138">
        <v>0</v>
      </c>
      <c r="R501" s="138">
        <f>Q501*H501</f>
        <v>0</v>
      </c>
      <c r="S501" s="138">
        <v>0</v>
      </c>
      <c r="T501" s="139">
        <f>S501*H501</f>
        <v>0</v>
      </c>
      <c r="AR501" s="140" t="s">
        <v>175</v>
      </c>
      <c r="AT501" s="140" t="s">
        <v>140</v>
      </c>
      <c r="AU501" s="140" t="s">
        <v>82</v>
      </c>
      <c r="AY501" s="16" t="s">
        <v>138</v>
      </c>
      <c r="BE501" s="141">
        <f>IF(N501="základní",J501,0)</f>
        <v>0</v>
      </c>
      <c r="BF501" s="141">
        <f>IF(N501="snížená",J501,0)</f>
        <v>0</v>
      </c>
      <c r="BG501" s="141">
        <f>IF(N501="zákl. přenesená",J501,0)</f>
        <v>0</v>
      </c>
      <c r="BH501" s="141">
        <f>IF(N501="sníž. přenesená",J501,0)</f>
        <v>0</v>
      </c>
      <c r="BI501" s="141">
        <f>IF(N501="nulová",J501,0)</f>
        <v>0</v>
      </c>
      <c r="BJ501" s="16" t="s">
        <v>80</v>
      </c>
      <c r="BK501" s="141">
        <f>ROUND(I501*H501,2)</f>
        <v>0</v>
      </c>
      <c r="BL501" s="16" t="s">
        <v>175</v>
      </c>
      <c r="BM501" s="140" t="s">
        <v>882</v>
      </c>
    </row>
    <row r="502" spans="2:65" s="1" customFormat="1" ht="24.2" customHeight="1" x14ac:dyDescent="0.2">
      <c r="B502" s="31"/>
      <c r="C502" s="128" t="s">
        <v>883</v>
      </c>
      <c r="D502" s="128" t="s">
        <v>140</v>
      </c>
      <c r="E502" s="129" t="s">
        <v>884</v>
      </c>
      <c r="F502" s="130" t="s">
        <v>885</v>
      </c>
      <c r="G502" s="131" t="s">
        <v>582</v>
      </c>
      <c r="H502" s="174"/>
      <c r="I502" s="133"/>
      <c r="J502" s="134">
        <f>ROUND(I502*H502,2)</f>
        <v>0</v>
      </c>
      <c r="K502" s="135"/>
      <c r="L502" s="31"/>
      <c r="M502" s="136" t="s">
        <v>1</v>
      </c>
      <c r="N502" s="137" t="s">
        <v>38</v>
      </c>
      <c r="P502" s="138">
        <f>O502*H502</f>
        <v>0</v>
      </c>
      <c r="Q502" s="138">
        <v>0</v>
      </c>
      <c r="R502" s="138">
        <f>Q502*H502</f>
        <v>0</v>
      </c>
      <c r="S502" s="138">
        <v>0</v>
      </c>
      <c r="T502" s="139">
        <f>S502*H502</f>
        <v>0</v>
      </c>
      <c r="AR502" s="140" t="s">
        <v>175</v>
      </c>
      <c r="AT502" s="140" t="s">
        <v>140</v>
      </c>
      <c r="AU502" s="140" t="s">
        <v>82</v>
      </c>
      <c r="AY502" s="16" t="s">
        <v>138</v>
      </c>
      <c r="BE502" s="141">
        <f>IF(N502="základní",J502,0)</f>
        <v>0</v>
      </c>
      <c r="BF502" s="141">
        <f>IF(N502="snížená",J502,0)</f>
        <v>0</v>
      </c>
      <c r="BG502" s="141">
        <f>IF(N502="zákl. přenesená",J502,0)</f>
        <v>0</v>
      </c>
      <c r="BH502" s="141">
        <f>IF(N502="sníž. přenesená",J502,0)</f>
        <v>0</v>
      </c>
      <c r="BI502" s="141">
        <f>IF(N502="nulová",J502,0)</f>
        <v>0</v>
      </c>
      <c r="BJ502" s="16" t="s">
        <v>80</v>
      </c>
      <c r="BK502" s="141">
        <f>ROUND(I502*H502,2)</f>
        <v>0</v>
      </c>
      <c r="BL502" s="16" t="s">
        <v>175</v>
      </c>
      <c r="BM502" s="140" t="s">
        <v>886</v>
      </c>
    </row>
    <row r="503" spans="2:65" s="11" customFormat="1" ht="22.9" customHeight="1" x14ac:dyDescent="0.2">
      <c r="B503" s="116"/>
      <c r="D503" s="117" t="s">
        <v>72</v>
      </c>
      <c r="E503" s="126" t="s">
        <v>887</v>
      </c>
      <c r="F503" s="126" t="s">
        <v>888</v>
      </c>
      <c r="I503" s="119"/>
      <c r="J503" s="127">
        <f>BK503</f>
        <v>0</v>
      </c>
      <c r="L503" s="116"/>
      <c r="M503" s="121"/>
      <c r="P503" s="122">
        <f>SUM(P504:P538)</f>
        <v>0</v>
      </c>
      <c r="R503" s="122">
        <f>SUM(R504:R538)</f>
        <v>2.4200000000000003E-2</v>
      </c>
      <c r="T503" s="123">
        <f>SUM(T504:T538)</f>
        <v>2.23E-2</v>
      </c>
      <c r="AR503" s="117" t="s">
        <v>82</v>
      </c>
      <c r="AT503" s="124" t="s">
        <v>72</v>
      </c>
      <c r="AU503" s="124" t="s">
        <v>80</v>
      </c>
      <c r="AY503" s="117" t="s">
        <v>138</v>
      </c>
      <c r="BK503" s="125">
        <f>SUM(BK504:BK538)</f>
        <v>0</v>
      </c>
    </row>
    <row r="504" spans="2:65" s="1" customFormat="1" ht="21.75" customHeight="1" x14ac:dyDescent="0.2">
      <c r="B504" s="31"/>
      <c r="C504" s="157" t="s">
        <v>536</v>
      </c>
      <c r="D504" s="157" t="s">
        <v>216</v>
      </c>
      <c r="E504" s="158" t="s">
        <v>889</v>
      </c>
      <c r="F504" s="159" t="s">
        <v>890</v>
      </c>
      <c r="G504" s="160" t="s">
        <v>201</v>
      </c>
      <c r="H504" s="161">
        <v>21</v>
      </c>
      <c r="I504" s="162"/>
      <c r="J504" s="163">
        <f>ROUND(I504*H504,2)</f>
        <v>0</v>
      </c>
      <c r="K504" s="164"/>
      <c r="L504" s="165"/>
      <c r="M504" s="166" t="s">
        <v>1</v>
      </c>
      <c r="N504" s="167" t="s">
        <v>38</v>
      </c>
      <c r="P504" s="138">
        <f>O504*H504</f>
        <v>0</v>
      </c>
      <c r="Q504" s="138">
        <v>0</v>
      </c>
      <c r="R504" s="138">
        <f>Q504*H504</f>
        <v>0</v>
      </c>
      <c r="S504" s="138">
        <v>0</v>
      </c>
      <c r="T504" s="139">
        <f>S504*H504</f>
        <v>0</v>
      </c>
      <c r="AR504" s="140" t="s">
        <v>215</v>
      </c>
      <c r="AT504" s="140" t="s">
        <v>216</v>
      </c>
      <c r="AU504" s="140" t="s">
        <v>82</v>
      </c>
      <c r="AY504" s="16" t="s">
        <v>138</v>
      </c>
      <c r="BE504" s="141">
        <f>IF(N504="základní",J504,0)</f>
        <v>0</v>
      </c>
      <c r="BF504" s="141">
        <f>IF(N504="snížená",J504,0)</f>
        <v>0</v>
      </c>
      <c r="BG504" s="141">
        <f>IF(N504="zákl. přenesená",J504,0)</f>
        <v>0</v>
      </c>
      <c r="BH504" s="141">
        <f>IF(N504="sníž. přenesená",J504,0)</f>
        <v>0</v>
      </c>
      <c r="BI504" s="141">
        <f>IF(N504="nulová",J504,0)</f>
        <v>0</v>
      </c>
      <c r="BJ504" s="16" t="s">
        <v>80</v>
      </c>
      <c r="BK504" s="141">
        <f>ROUND(I504*H504,2)</f>
        <v>0</v>
      </c>
      <c r="BL504" s="16" t="s">
        <v>175</v>
      </c>
      <c r="BM504" s="140" t="s">
        <v>891</v>
      </c>
    </row>
    <row r="505" spans="2:65" s="1" customFormat="1" ht="24.2" customHeight="1" x14ac:dyDescent="0.2">
      <c r="B505" s="31"/>
      <c r="C505" s="128" t="s">
        <v>892</v>
      </c>
      <c r="D505" s="128" t="s">
        <v>140</v>
      </c>
      <c r="E505" s="129" t="s">
        <v>893</v>
      </c>
      <c r="F505" s="130" t="s">
        <v>894</v>
      </c>
      <c r="G505" s="131" t="s">
        <v>186</v>
      </c>
      <c r="H505" s="132">
        <v>29.83</v>
      </c>
      <c r="I505" s="133"/>
      <c r="J505" s="134">
        <f>ROUND(I505*H505,2)</f>
        <v>0</v>
      </c>
      <c r="K505" s="135"/>
      <c r="L505" s="31"/>
      <c r="M505" s="136" t="s">
        <v>1</v>
      </c>
      <c r="N505" s="137" t="s">
        <v>38</v>
      </c>
      <c r="P505" s="138">
        <f>O505*H505</f>
        <v>0</v>
      </c>
      <c r="Q505" s="138">
        <v>0</v>
      </c>
      <c r="R505" s="138">
        <f>Q505*H505</f>
        <v>0</v>
      </c>
      <c r="S505" s="138">
        <v>0</v>
      </c>
      <c r="T505" s="139">
        <f>S505*H505</f>
        <v>0</v>
      </c>
      <c r="AR505" s="140" t="s">
        <v>175</v>
      </c>
      <c r="AT505" s="140" t="s">
        <v>140</v>
      </c>
      <c r="AU505" s="140" t="s">
        <v>82</v>
      </c>
      <c r="AY505" s="16" t="s">
        <v>138</v>
      </c>
      <c r="BE505" s="141">
        <f>IF(N505="základní",J505,0)</f>
        <v>0</v>
      </c>
      <c r="BF505" s="141">
        <f>IF(N505="snížená",J505,0)</f>
        <v>0</v>
      </c>
      <c r="BG505" s="141">
        <f>IF(N505="zákl. přenesená",J505,0)</f>
        <v>0</v>
      </c>
      <c r="BH505" s="141">
        <f>IF(N505="sníž. přenesená",J505,0)</f>
        <v>0</v>
      </c>
      <c r="BI505" s="141">
        <f>IF(N505="nulová",J505,0)</f>
        <v>0</v>
      </c>
      <c r="BJ505" s="16" t="s">
        <v>80</v>
      </c>
      <c r="BK505" s="141">
        <f>ROUND(I505*H505,2)</f>
        <v>0</v>
      </c>
      <c r="BL505" s="16" t="s">
        <v>175</v>
      </c>
      <c r="BM505" s="140" t="s">
        <v>895</v>
      </c>
    </row>
    <row r="506" spans="2:65" s="12" customFormat="1" x14ac:dyDescent="0.2">
      <c r="B506" s="142"/>
      <c r="D506" s="143" t="s">
        <v>146</v>
      </c>
      <c r="E506" s="144" t="s">
        <v>1</v>
      </c>
      <c r="F506" s="145" t="s">
        <v>896</v>
      </c>
      <c r="H506" s="146">
        <v>29.83</v>
      </c>
      <c r="I506" s="147"/>
      <c r="L506" s="142"/>
      <c r="M506" s="148"/>
      <c r="T506" s="149"/>
      <c r="AT506" s="144" t="s">
        <v>146</v>
      </c>
      <c r="AU506" s="144" t="s">
        <v>82</v>
      </c>
      <c r="AV506" s="12" t="s">
        <v>82</v>
      </c>
      <c r="AW506" s="12" t="s">
        <v>30</v>
      </c>
      <c r="AX506" s="12" t="s">
        <v>73</v>
      </c>
      <c r="AY506" s="144" t="s">
        <v>138</v>
      </c>
    </row>
    <row r="507" spans="2:65" s="13" customFormat="1" x14ac:dyDescent="0.2">
      <c r="B507" s="150"/>
      <c r="D507" s="143" t="s">
        <v>146</v>
      </c>
      <c r="E507" s="151" t="s">
        <v>1</v>
      </c>
      <c r="F507" s="152" t="s">
        <v>148</v>
      </c>
      <c r="H507" s="153">
        <v>29.83</v>
      </c>
      <c r="I507" s="154"/>
      <c r="L507" s="150"/>
      <c r="M507" s="155"/>
      <c r="T507" s="156"/>
      <c r="AT507" s="151" t="s">
        <v>146</v>
      </c>
      <c r="AU507" s="151" t="s">
        <v>82</v>
      </c>
      <c r="AV507" s="13" t="s">
        <v>144</v>
      </c>
      <c r="AW507" s="13" t="s">
        <v>30</v>
      </c>
      <c r="AX507" s="13" t="s">
        <v>80</v>
      </c>
      <c r="AY507" s="151" t="s">
        <v>138</v>
      </c>
    </row>
    <row r="508" spans="2:65" s="1" customFormat="1" ht="16.5" customHeight="1" x14ac:dyDescent="0.2">
      <c r="B508" s="31"/>
      <c r="C508" s="128" t="s">
        <v>558</v>
      </c>
      <c r="D508" s="128" t="s">
        <v>140</v>
      </c>
      <c r="E508" s="129" t="s">
        <v>897</v>
      </c>
      <c r="F508" s="130" t="s">
        <v>898</v>
      </c>
      <c r="G508" s="131" t="s">
        <v>201</v>
      </c>
      <c r="H508" s="132">
        <v>17</v>
      </c>
      <c r="I508" s="133"/>
      <c r="J508" s="134">
        <f t="shared" ref="J508:J525" si="20">ROUND(I508*H508,2)</f>
        <v>0</v>
      </c>
      <c r="K508" s="135"/>
      <c r="L508" s="31"/>
      <c r="M508" s="136" t="s">
        <v>1</v>
      </c>
      <c r="N508" s="137" t="s">
        <v>38</v>
      </c>
      <c r="P508" s="138">
        <f t="shared" ref="P508:P525" si="21">O508*H508</f>
        <v>0</v>
      </c>
      <c r="Q508" s="138">
        <v>0</v>
      </c>
      <c r="R508" s="138">
        <f t="shared" ref="R508:R525" si="22">Q508*H508</f>
        <v>0</v>
      </c>
      <c r="S508" s="138">
        <v>0</v>
      </c>
      <c r="T508" s="139">
        <f t="shared" ref="T508:T525" si="23">S508*H508</f>
        <v>0</v>
      </c>
      <c r="AR508" s="140" t="s">
        <v>175</v>
      </c>
      <c r="AT508" s="140" t="s">
        <v>140</v>
      </c>
      <c r="AU508" s="140" t="s">
        <v>82</v>
      </c>
      <c r="AY508" s="16" t="s">
        <v>138</v>
      </c>
      <c r="BE508" s="141">
        <f t="shared" ref="BE508:BE525" si="24">IF(N508="základní",J508,0)</f>
        <v>0</v>
      </c>
      <c r="BF508" s="141">
        <f t="shared" ref="BF508:BF525" si="25">IF(N508="snížená",J508,0)</f>
        <v>0</v>
      </c>
      <c r="BG508" s="141">
        <f t="shared" ref="BG508:BG525" si="26">IF(N508="zákl. přenesená",J508,0)</f>
        <v>0</v>
      </c>
      <c r="BH508" s="141">
        <f t="shared" ref="BH508:BH525" si="27">IF(N508="sníž. přenesená",J508,0)</f>
        <v>0</v>
      </c>
      <c r="BI508" s="141">
        <f t="shared" ref="BI508:BI525" si="28">IF(N508="nulová",J508,0)</f>
        <v>0</v>
      </c>
      <c r="BJ508" s="16" t="s">
        <v>80</v>
      </c>
      <c r="BK508" s="141">
        <f t="shared" ref="BK508:BK525" si="29">ROUND(I508*H508,2)</f>
        <v>0</v>
      </c>
      <c r="BL508" s="16" t="s">
        <v>175</v>
      </c>
      <c r="BM508" s="140" t="s">
        <v>899</v>
      </c>
    </row>
    <row r="509" spans="2:65" s="1" customFormat="1" ht="16.5" customHeight="1" x14ac:dyDescent="0.2">
      <c r="B509" s="31"/>
      <c r="C509" s="157" t="s">
        <v>900</v>
      </c>
      <c r="D509" s="157" t="s">
        <v>216</v>
      </c>
      <c r="E509" s="158" t="s">
        <v>901</v>
      </c>
      <c r="F509" s="159" t="s">
        <v>902</v>
      </c>
      <c r="G509" s="160" t="s">
        <v>201</v>
      </c>
      <c r="H509" s="161">
        <v>17</v>
      </c>
      <c r="I509" s="162"/>
      <c r="J509" s="163">
        <f t="shared" si="20"/>
        <v>0</v>
      </c>
      <c r="K509" s="164"/>
      <c r="L509" s="165"/>
      <c r="M509" s="166" t="s">
        <v>1</v>
      </c>
      <c r="N509" s="167" t="s">
        <v>38</v>
      </c>
      <c r="P509" s="138">
        <f t="shared" si="21"/>
        <v>0</v>
      </c>
      <c r="Q509" s="138">
        <v>0</v>
      </c>
      <c r="R509" s="138">
        <f t="shared" si="22"/>
        <v>0</v>
      </c>
      <c r="S509" s="138">
        <v>0</v>
      </c>
      <c r="T509" s="139">
        <f t="shared" si="23"/>
        <v>0</v>
      </c>
      <c r="AR509" s="140" t="s">
        <v>215</v>
      </c>
      <c r="AT509" s="140" t="s">
        <v>216</v>
      </c>
      <c r="AU509" s="140" t="s">
        <v>82</v>
      </c>
      <c r="AY509" s="16" t="s">
        <v>138</v>
      </c>
      <c r="BE509" s="141">
        <f t="shared" si="24"/>
        <v>0</v>
      </c>
      <c r="BF509" s="141">
        <f t="shared" si="25"/>
        <v>0</v>
      </c>
      <c r="BG509" s="141">
        <f t="shared" si="26"/>
        <v>0</v>
      </c>
      <c r="BH509" s="141">
        <f t="shared" si="27"/>
        <v>0</v>
      </c>
      <c r="BI509" s="141">
        <f t="shared" si="28"/>
        <v>0</v>
      </c>
      <c r="BJ509" s="16" t="s">
        <v>80</v>
      </c>
      <c r="BK509" s="141">
        <f t="shared" si="29"/>
        <v>0</v>
      </c>
      <c r="BL509" s="16" t="s">
        <v>175</v>
      </c>
      <c r="BM509" s="140" t="s">
        <v>903</v>
      </c>
    </row>
    <row r="510" spans="2:65" s="1" customFormat="1" ht="24.2" customHeight="1" x14ac:dyDescent="0.2">
      <c r="B510" s="31"/>
      <c r="C510" s="128" t="s">
        <v>904</v>
      </c>
      <c r="D510" s="128" t="s">
        <v>140</v>
      </c>
      <c r="E510" s="129" t="s">
        <v>905</v>
      </c>
      <c r="F510" s="130" t="s">
        <v>906</v>
      </c>
      <c r="G510" s="131" t="s">
        <v>201</v>
      </c>
      <c r="H510" s="132">
        <v>11</v>
      </c>
      <c r="I510" s="133"/>
      <c r="J510" s="134">
        <f t="shared" si="20"/>
        <v>0</v>
      </c>
      <c r="K510" s="135"/>
      <c r="L510" s="31"/>
      <c r="M510" s="136" t="s">
        <v>1</v>
      </c>
      <c r="N510" s="137" t="s">
        <v>38</v>
      </c>
      <c r="P510" s="138">
        <f t="shared" si="21"/>
        <v>0</v>
      </c>
      <c r="Q510" s="138">
        <v>0</v>
      </c>
      <c r="R510" s="138">
        <f t="shared" si="22"/>
        <v>0</v>
      </c>
      <c r="S510" s="138">
        <v>0</v>
      </c>
      <c r="T510" s="139">
        <f t="shared" si="23"/>
        <v>0</v>
      </c>
      <c r="AR510" s="140" t="s">
        <v>175</v>
      </c>
      <c r="AT510" s="140" t="s">
        <v>140</v>
      </c>
      <c r="AU510" s="140" t="s">
        <v>82</v>
      </c>
      <c r="AY510" s="16" t="s">
        <v>138</v>
      </c>
      <c r="BE510" s="141">
        <f t="shared" si="24"/>
        <v>0</v>
      </c>
      <c r="BF510" s="141">
        <f t="shared" si="25"/>
        <v>0</v>
      </c>
      <c r="BG510" s="141">
        <f t="shared" si="26"/>
        <v>0</v>
      </c>
      <c r="BH510" s="141">
        <f t="shared" si="27"/>
        <v>0</v>
      </c>
      <c r="BI510" s="141">
        <f t="shared" si="28"/>
        <v>0</v>
      </c>
      <c r="BJ510" s="16" t="s">
        <v>80</v>
      </c>
      <c r="BK510" s="141">
        <f t="shared" si="29"/>
        <v>0</v>
      </c>
      <c r="BL510" s="16" t="s">
        <v>175</v>
      </c>
      <c r="BM510" s="140" t="s">
        <v>907</v>
      </c>
    </row>
    <row r="511" spans="2:65" s="1" customFormat="1" ht="16.5" customHeight="1" x14ac:dyDescent="0.2">
      <c r="B511" s="31"/>
      <c r="C511" s="157" t="s">
        <v>908</v>
      </c>
      <c r="D511" s="157" t="s">
        <v>216</v>
      </c>
      <c r="E511" s="158" t="s">
        <v>909</v>
      </c>
      <c r="F511" s="159" t="s">
        <v>910</v>
      </c>
      <c r="G511" s="160" t="s">
        <v>201</v>
      </c>
      <c r="H511" s="161">
        <v>11</v>
      </c>
      <c r="I511" s="162"/>
      <c r="J511" s="163">
        <f t="shared" si="20"/>
        <v>0</v>
      </c>
      <c r="K511" s="164"/>
      <c r="L511" s="165"/>
      <c r="M511" s="166" t="s">
        <v>1</v>
      </c>
      <c r="N511" s="167" t="s">
        <v>38</v>
      </c>
      <c r="P511" s="138">
        <f t="shared" si="21"/>
        <v>0</v>
      </c>
      <c r="Q511" s="138">
        <v>2.2000000000000001E-3</v>
      </c>
      <c r="R511" s="138">
        <f t="shared" si="22"/>
        <v>2.4200000000000003E-2</v>
      </c>
      <c r="S511" s="138">
        <v>0</v>
      </c>
      <c r="T511" s="139">
        <f t="shared" si="23"/>
        <v>0</v>
      </c>
      <c r="AR511" s="140" t="s">
        <v>215</v>
      </c>
      <c r="AT511" s="140" t="s">
        <v>216</v>
      </c>
      <c r="AU511" s="140" t="s">
        <v>82</v>
      </c>
      <c r="AY511" s="16" t="s">
        <v>138</v>
      </c>
      <c r="BE511" s="141">
        <f t="shared" si="24"/>
        <v>0</v>
      </c>
      <c r="BF511" s="141">
        <f t="shared" si="25"/>
        <v>0</v>
      </c>
      <c r="BG511" s="141">
        <f t="shared" si="26"/>
        <v>0</v>
      </c>
      <c r="BH511" s="141">
        <f t="shared" si="27"/>
        <v>0</v>
      </c>
      <c r="BI511" s="141">
        <f t="shared" si="28"/>
        <v>0</v>
      </c>
      <c r="BJ511" s="16" t="s">
        <v>80</v>
      </c>
      <c r="BK511" s="141">
        <f t="shared" si="29"/>
        <v>0</v>
      </c>
      <c r="BL511" s="16" t="s">
        <v>175</v>
      </c>
      <c r="BM511" s="140" t="s">
        <v>911</v>
      </c>
    </row>
    <row r="512" spans="2:65" s="1" customFormat="1" ht="24.2" customHeight="1" x14ac:dyDescent="0.2">
      <c r="B512" s="31"/>
      <c r="C512" s="128" t="s">
        <v>574</v>
      </c>
      <c r="D512" s="128" t="s">
        <v>140</v>
      </c>
      <c r="E512" s="129" t="s">
        <v>912</v>
      </c>
      <c r="F512" s="130" t="s">
        <v>913</v>
      </c>
      <c r="G512" s="131" t="s">
        <v>201</v>
      </c>
      <c r="H512" s="132">
        <v>10</v>
      </c>
      <c r="I512" s="133"/>
      <c r="J512" s="134">
        <f t="shared" si="20"/>
        <v>0</v>
      </c>
      <c r="K512" s="135"/>
      <c r="L512" s="31"/>
      <c r="M512" s="136" t="s">
        <v>1</v>
      </c>
      <c r="N512" s="137" t="s">
        <v>38</v>
      </c>
      <c r="P512" s="138">
        <f t="shared" si="21"/>
        <v>0</v>
      </c>
      <c r="Q512" s="138">
        <v>0</v>
      </c>
      <c r="R512" s="138">
        <f t="shared" si="22"/>
        <v>0</v>
      </c>
      <c r="S512" s="138">
        <v>2.2300000000000002E-3</v>
      </c>
      <c r="T512" s="139">
        <f t="shared" si="23"/>
        <v>2.23E-2</v>
      </c>
      <c r="AR512" s="140" t="s">
        <v>175</v>
      </c>
      <c r="AT512" s="140" t="s">
        <v>140</v>
      </c>
      <c r="AU512" s="140" t="s">
        <v>82</v>
      </c>
      <c r="AY512" s="16" t="s">
        <v>138</v>
      </c>
      <c r="BE512" s="141">
        <f t="shared" si="24"/>
        <v>0</v>
      </c>
      <c r="BF512" s="141">
        <f t="shared" si="25"/>
        <v>0</v>
      </c>
      <c r="BG512" s="141">
        <f t="shared" si="26"/>
        <v>0</v>
      </c>
      <c r="BH512" s="141">
        <f t="shared" si="27"/>
        <v>0</v>
      </c>
      <c r="BI512" s="141">
        <f t="shared" si="28"/>
        <v>0</v>
      </c>
      <c r="BJ512" s="16" t="s">
        <v>80</v>
      </c>
      <c r="BK512" s="141">
        <f t="shared" si="29"/>
        <v>0</v>
      </c>
      <c r="BL512" s="16" t="s">
        <v>175</v>
      </c>
      <c r="BM512" s="140" t="s">
        <v>914</v>
      </c>
    </row>
    <row r="513" spans="2:65" s="1" customFormat="1" ht="33" customHeight="1" x14ac:dyDescent="0.2">
      <c r="B513" s="31"/>
      <c r="C513" s="128" t="s">
        <v>915</v>
      </c>
      <c r="D513" s="128" t="s">
        <v>140</v>
      </c>
      <c r="E513" s="129" t="s">
        <v>916</v>
      </c>
      <c r="F513" s="130" t="s">
        <v>917</v>
      </c>
      <c r="G513" s="131" t="s">
        <v>201</v>
      </c>
      <c r="H513" s="132">
        <v>32</v>
      </c>
      <c r="I513" s="133"/>
      <c r="J513" s="134">
        <f t="shared" si="20"/>
        <v>0</v>
      </c>
      <c r="K513" s="135"/>
      <c r="L513" s="31"/>
      <c r="M513" s="136" t="s">
        <v>1</v>
      </c>
      <c r="N513" s="137" t="s">
        <v>38</v>
      </c>
      <c r="P513" s="138">
        <f t="shared" si="21"/>
        <v>0</v>
      </c>
      <c r="Q513" s="138">
        <v>0</v>
      </c>
      <c r="R513" s="138">
        <f t="shared" si="22"/>
        <v>0</v>
      </c>
      <c r="S513" s="138">
        <v>0</v>
      </c>
      <c r="T513" s="139">
        <f t="shared" si="23"/>
        <v>0</v>
      </c>
      <c r="AR513" s="140" t="s">
        <v>175</v>
      </c>
      <c r="AT513" s="140" t="s">
        <v>140</v>
      </c>
      <c r="AU513" s="140" t="s">
        <v>82</v>
      </c>
      <c r="AY513" s="16" t="s">
        <v>138</v>
      </c>
      <c r="BE513" s="141">
        <f t="shared" si="24"/>
        <v>0</v>
      </c>
      <c r="BF513" s="141">
        <f t="shared" si="25"/>
        <v>0</v>
      </c>
      <c r="BG513" s="141">
        <f t="shared" si="26"/>
        <v>0</v>
      </c>
      <c r="BH513" s="141">
        <f t="shared" si="27"/>
        <v>0</v>
      </c>
      <c r="BI513" s="141">
        <f t="shared" si="28"/>
        <v>0</v>
      </c>
      <c r="BJ513" s="16" t="s">
        <v>80</v>
      </c>
      <c r="BK513" s="141">
        <f t="shared" si="29"/>
        <v>0</v>
      </c>
      <c r="BL513" s="16" t="s">
        <v>175</v>
      </c>
      <c r="BM513" s="140" t="s">
        <v>918</v>
      </c>
    </row>
    <row r="514" spans="2:65" s="1" customFormat="1" ht="16.5" customHeight="1" x14ac:dyDescent="0.2">
      <c r="B514" s="31"/>
      <c r="C514" s="128" t="s">
        <v>563</v>
      </c>
      <c r="D514" s="128" t="s">
        <v>140</v>
      </c>
      <c r="E514" s="129" t="s">
        <v>919</v>
      </c>
      <c r="F514" s="130" t="s">
        <v>920</v>
      </c>
      <c r="G514" s="131" t="s">
        <v>201</v>
      </c>
      <c r="H514" s="132">
        <v>4</v>
      </c>
      <c r="I514" s="133"/>
      <c r="J514" s="134">
        <f t="shared" si="20"/>
        <v>0</v>
      </c>
      <c r="K514" s="135"/>
      <c r="L514" s="31"/>
      <c r="M514" s="136" t="s">
        <v>1</v>
      </c>
      <c r="N514" s="137" t="s">
        <v>38</v>
      </c>
      <c r="P514" s="138">
        <f t="shared" si="21"/>
        <v>0</v>
      </c>
      <c r="Q514" s="138">
        <v>0</v>
      </c>
      <c r="R514" s="138">
        <f t="shared" si="22"/>
        <v>0</v>
      </c>
      <c r="S514" s="138">
        <v>0</v>
      </c>
      <c r="T514" s="139">
        <f t="shared" si="23"/>
        <v>0</v>
      </c>
      <c r="AR514" s="140" t="s">
        <v>175</v>
      </c>
      <c r="AT514" s="140" t="s">
        <v>140</v>
      </c>
      <c r="AU514" s="140" t="s">
        <v>82</v>
      </c>
      <c r="AY514" s="16" t="s">
        <v>138</v>
      </c>
      <c r="BE514" s="141">
        <f t="shared" si="24"/>
        <v>0</v>
      </c>
      <c r="BF514" s="141">
        <f t="shared" si="25"/>
        <v>0</v>
      </c>
      <c r="BG514" s="141">
        <f t="shared" si="26"/>
        <v>0</v>
      </c>
      <c r="BH514" s="141">
        <f t="shared" si="27"/>
        <v>0</v>
      </c>
      <c r="BI514" s="141">
        <f t="shared" si="28"/>
        <v>0</v>
      </c>
      <c r="BJ514" s="16" t="s">
        <v>80</v>
      </c>
      <c r="BK514" s="141">
        <f t="shared" si="29"/>
        <v>0</v>
      </c>
      <c r="BL514" s="16" t="s">
        <v>175</v>
      </c>
      <c r="BM514" s="140" t="s">
        <v>921</v>
      </c>
    </row>
    <row r="515" spans="2:65" s="1" customFormat="1" ht="33" customHeight="1" x14ac:dyDescent="0.2">
      <c r="B515" s="31"/>
      <c r="C515" s="128" t="s">
        <v>922</v>
      </c>
      <c r="D515" s="128" t="s">
        <v>140</v>
      </c>
      <c r="E515" s="129" t="s">
        <v>923</v>
      </c>
      <c r="F515" s="130" t="s">
        <v>924</v>
      </c>
      <c r="G515" s="131" t="s">
        <v>201</v>
      </c>
      <c r="H515" s="132">
        <v>4</v>
      </c>
      <c r="I515" s="133"/>
      <c r="J515" s="134">
        <f t="shared" si="20"/>
        <v>0</v>
      </c>
      <c r="K515" s="135"/>
      <c r="L515" s="31"/>
      <c r="M515" s="136" t="s">
        <v>1</v>
      </c>
      <c r="N515" s="137" t="s">
        <v>38</v>
      </c>
      <c r="P515" s="138">
        <f t="shared" si="21"/>
        <v>0</v>
      </c>
      <c r="Q515" s="138">
        <v>0</v>
      </c>
      <c r="R515" s="138">
        <f t="shared" si="22"/>
        <v>0</v>
      </c>
      <c r="S515" s="138">
        <v>0</v>
      </c>
      <c r="T515" s="139">
        <f t="shared" si="23"/>
        <v>0</v>
      </c>
      <c r="AR515" s="140" t="s">
        <v>175</v>
      </c>
      <c r="AT515" s="140" t="s">
        <v>140</v>
      </c>
      <c r="AU515" s="140" t="s">
        <v>82</v>
      </c>
      <c r="AY515" s="16" t="s">
        <v>138</v>
      </c>
      <c r="BE515" s="141">
        <f t="shared" si="24"/>
        <v>0</v>
      </c>
      <c r="BF515" s="141">
        <f t="shared" si="25"/>
        <v>0</v>
      </c>
      <c r="BG515" s="141">
        <f t="shared" si="26"/>
        <v>0</v>
      </c>
      <c r="BH515" s="141">
        <f t="shared" si="27"/>
        <v>0</v>
      </c>
      <c r="BI515" s="141">
        <f t="shared" si="28"/>
        <v>0</v>
      </c>
      <c r="BJ515" s="16" t="s">
        <v>80</v>
      </c>
      <c r="BK515" s="141">
        <f t="shared" si="29"/>
        <v>0</v>
      </c>
      <c r="BL515" s="16" t="s">
        <v>175</v>
      </c>
      <c r="BM515" s="140" t="s">
        <v>925</v>
      </c>
    </row>
    <row r="516" spans="2:65" s="1" customFormat="1" ht="24.2" customHeight="1" x14ac:dyDescent="0.2">
      <c r="B516" s="31"/>
      <c r="C516" s="128" t="s">
        <v>926</v>
      </c>
      <c r="D516" s="128" t="s">
        <v>140</v>
      </c>
      <c r="E516" s="129" t="s">
        <v>927</v>
      </c>
      <c r="F516" s="130" t="s">
        <v>928</v>
      </c>
      <c r="G516" s="131" t="s">
        <v>201</v>
      </c>
      <c r="H516" s="132">
        <v>1</v>
      </c>
      <c r="I516" s="133"/>
      <c r="J516" s="134">
        <f t="shared" si="20"/>
        <v>0</v>
      </c>
      <c r="K516" s="135"/>
      <c r="L516" s="31"/>
      <c r="M516" s="136" t="s">
        <v>1</v>
      </c>
      <c r="N516" s="137" t="s">
        <v>38</v>
      </c>
      <c r="P516" s="138">
        <f t="shared" si="21"/>
        <v>0</v>
      </c>
      <c r="Q516" s="138">
        <v>0</v>
      </c>
      <c r="R516" s="138">
        <f t="shared" si="22"/>
        <v>0</v>
      </c>
      <c r="S516" s="138">
        <v>0</v>
      </c>
      <c r="T516" s="139">
        <f t="shared" si="23"/>
        <v>0</v>
      </c>
      <c r="AR516" s="140" t="s">
        <v>175</v>
      </c>
      <c r="AT516" s="140" t="s">
        <v>140</v>
      </c>
      <c r="AU516" s="140" t="s">
        <v>82</v>
      </c>
      <c r="AY516" s="16" t="s">
        <v>138</v>
      </c>
      <c r="BE516" s="141">
        <f t="shared" si="24"/>
        <v>0</v>
      </c>
      <c r="BF516" s="141">
        <f t="shared" si="25"/>
        <v>0</v>
      </c>
      <c r="BG516" s="141">
        <f t="shared" si="26"/>
        <v>0</v>
      </c>
      <c r="BH516" s="141">
        <f t="shared" si="27"/>
        <v>0</v>
      </c>
      <c r="BI516" s="141">
        <f t="shared" si="28"/>
        <v>0</v>
      </c>
      <c r="BJ516" s="16" t="s">
        <v>80</v>
      </c>
      <c r="BK516" s="141">
        <f t="shared" si="29"/>
        <v>0</v>
      </c>
      <c r="BL516" s="16" t="s">
        <v>175</v>
      </c>
      <c r="BM516" s="140" t="s">
        <v>929</v>
      </c>
    </row>
    <row r="517" spans="2:65" s="1" customFormat="1" ht="33" customHeight="1" x14ac:dyDescent="0.2">
      <c r="B517" s="31"/>
      <c r="C517" s="128" t="s">
        <v>930</v>
      </c>
      <c r="D517" s="128" t="s">
        <v>140</v>
      </c>
      <c r="E517" s="129" t="s">
        <v>931</v>
      </c>
      <c r="F517" s="130" t="s">
        <v>932</v>
      </c>
      <c r="G517" s="131" t="s">
        <v>201</v>
      </c>
      <c r="H517" s="132">
        <v>4</v>
      </c>
      <c r="I517" s="133"/>
      <c r="J517" s="134">
        <f t="shared" si="20"/>
        <v>0</v>
      </c>
      <c r="K517" s="135"/>
      <c r="L517" s="31"/>
      <c r="M517" s="136" t="s">
        <v>1</v>
      </c>
      <c r="N517" s="137" t="s">
        <v>38</v>
      </c>
      <c r="P517" s="138">
        <f t="shared" si="21"/>
        <v>0</v>
      </c>
      <c r="Q517" s="138">
        <v>0</v>
      </c>
      <c r="R517" s="138">
        <f t="shared" si="22"/>
        <v>0</v>
      </c>
      <c r="S517" s="138">
        <v>0</v>
      </c>
      <c r="T517" s="139">
        <f t="shared" si="23"/>
        <v>0</v>
      </c>
      <c r="AR517" s="140" t="s">
        <v>175</v>
      </c>
      <c r="AT517" s="140" t="s">
        <v>140</v>
      </c>
      <c r="AU517" s="140" t="s">
        <v>82</v>
      </c>
      <c r="AY517" s="16" t="s">
        <v>138</v>
      </c>
      <c r="BE517" s="141">
        <f t="shared" si="24"/>
        <v>0</v>
      </c>
      <c r="BF517" s="141">
        <f t="shared" si="25"/>
        <v>0</v>
      </c>
      <c r="BG517" s="141">
        <f t="shared" si="26"/>
        <v>0</v>
      </c>
      <c r="BH517" s="141">
        <f t="shared" si="27"/>
        <v>0</v>
      </c>
      <c r="BI517" s="141">
        <f t="shared" si="28"/>
        <v>0</v>
      </c>
      <c r="BJ517" s="16" t="s">
        <v>80</v>
      </c>
      <c r="BK517" s="141">
        <f t="shared" si="29"/>
        <v>0</v>
      </c>
      <c r="BL517" s="16" t="s">
        <v>175</v>
      </c>
      <c r="BM517" s="140" t="s">
        <v>933</v>
      </c>
    </row>
    <row r="518" spans="2:65" s="1" customFormat="1" ht="16.5" customHeight="1" x14ac:dyDescent="0.2">
      <c r="B518" s="31"/>
      <c r="C518" s="128" t="s">
        <v>566</v>
      </c>
      <c r="D518" s="128" t="s">
        <v>140</v>
      </c>
      <c r="E518" s="129" t="s">
        <v>934</v>
      </c>
      <c r="F518" s="130" t="s">
        <v>935</v>
      </c>
      <c r="G518" s="131" t="s">
        <v>201</v>
      </c>
      <c r="H518" s="132">
        <v>38</v>
      </c>
      <c r="I518" s="133"/>
      <c r="J518" s="134">
        <f t="shared" si="20"/>
        <v>0</v>
      </c>
      <c r="K518" s="135"/>
      <c r="L518" s="31"/>
      <c r="M518" s="136" t="s">
        <v>1</v>
      </c>
      <c r="N518" s="137" t="s">
        <v>38</v>
      </c>
      <c r="P518" s="138">
        <f t="shared" si="21"/>
        <v>0</v>
      </c>
      <c r="Q518" s="138">
        <v>0</v>
      </c>
      <c r="R518" s="138">
        <f t="shared" si="22"/>
        <v>0</v>
      </c>
      <c r="S518" s="138">
        <v>0</v>
      </c>
      <c r="T518" s="139">
        <f t="shared" si="23"/>
        <v>0</v>
      </c>
      <c r="AR518" s="140" t="s">
        <v>175</v>
      </c>
      <c r="AT518" s="140" t="s">
        <v>140</v>
      </c>
      <c r="AU518" s="140" t="s">
        <v>82</v>
      </c>
      <c r="AY518" s="16" t="s">
        <v>138</v>
      </c>
      <c r="BE518" s="141">
        <f t="shared" si="24"/>
        <v>0</v>
      </c>
      <c r="BF518" s="141">
        <f t="shared" si="25"/>
        <v>0</v>
      </c>
      <c r="BG518" s="141">
        <f t="shared" si="26"/>
        <v>0</v>
      </c>
      <c r="BH518" s="141">
        <f t="shared" si="27"/>
        <v>0</v>
      </c>
      <c r="BI518" s="141">
        <f t="shared" si="28"/>
        <v>0</v>
      </c>
      <c r="BJ518" s="16" t="s">
        <v>80</v>
      </c>
      <c r="BK518" s="141">
        <f t="shared" si="29"/>
        <v>0</v>
      </c>
      <c r="BL518" s="16" t="s">
        <v>175</v>
      </c>
      <c r="BM518" s="140" t="s">
        <v>936</v>
      </c>
    </row>
    <row r="519" spans="2:65" s="1" customFormat="1" ht="24.2" customHeight="1" x14ac:dyDescent="0.2">
      <c r="B519" s="31"/>
      <c r="C519" s="128" t="s">
        <v>937</v>
      </c>
      <c r="D519" s="128" t="s">
        <v>140</v>
      </c>
      <c r="E519" s="129" t="s">
        <v>938</v>
      </c>
      <c r="F519" s="130" t="s">
        <v>939</v>
      </c>
      <c r="G519" s="131" t="s">
        <v>201</v>
      </c>
      <c r="H519" s="132">
        <v>14</v>
      </c>
      <c r="I519" s="133"/>
      <c r="J519" s="134">
        <f t="shared" si="20"/>
        <v>0</v>
      </c>
      <c r="K519" s="135"/>
      <c r="L519" s="31"/>
      <c r="M519" s="136" t="s">
        <v>1</v>
      </c>
      <c r="N519" s="137" t="s">
        <v>38</v>
      </c>
      <c r="P519" s="138">
        <f t="shared" si="21"/>
        <v>0</v>
      </c>
      <c r="Q519" s="138">
        <v>0</v>
      </c>
      <c r="R519" s="138">
        <f t="shared" si="22"/>
        <v>0</v>
      </c>
      <c r="S519" s="138">
        <v>0</v>
      </c>
      <c r="T519" s="139">
        <f t="shared" si="23"/>
        <v>0</v>
      </c>
      <c r="AR519" s="140" t="s">
        <v>175</v>
      </c>
      <c r="AT519" s="140" t="s">
        <v>140</v>
      </c>
      <c r="AU519" s="140" t="s">
        <v>82</v>
      </c>
      <c r="AY519" s="16" t="s">
        <v>138</v>
      </c>
      <c r="BE519" s="141">
        <f t="shared" si="24"/>
        <v>0</v>
      </c>
      <c r="BF519" s="141">
        <f t="shared" si="25"/>
        <v>0</v>
      </c>
      <c r="BG519" s="141">
        <f t="shared" si="26"/>
        <v>0</v>
      </c>
      <c r="BH519" s="141">
        <f t="shared" si="27"/>
        <v>0</v>
      </c>
      <c r="BI519" s="141">
        <f t="shared" si="28"/>
        <v>0</v>
      </c>
      <c r="BJ519" s="16" t="s">
        <v>80</v>
      </c>
      <c r="BK519" s="141">
        <f t="shared" si="29"/>
        <v>0</v>
      </c>
      <c r="BL519" s="16" t="s">
        <v>175</v>
      </c>
      <c r="BM519" s="140" t="s">
        <v>940</v>
      </c>
    </row>
    <row r="520" spans="2:65" s="1" customFormat="1" ht="24.2" customHeight="1" x14ac:dyDescent="0.2">
      <c r="B520" s="31"/>
      <c r="C520" s="128" t="s">
        <v>570</v>
      </c>
      <c r="D520" s="128" t="s">
        <v>140</v>
      </c>
      <c r="E520" s="129" t="s">
        <v>941</v>
      </c>
      <c r="F520" s="130" t="s">
        <v>942</v>
      </c>
      <c r="G520" s="131" t="s">
        <v>201</v>
      </c>
      <c r="H520" s="132">
        <v>8</v>
      </c>
      <c r="I520" s="133"/>
      <c r="J520" s="134">
        <f t="shared" si="20"/>
        <v>0</v>
      </c>
      <c r="K520" s="135"/>
      <c r="L520" s="31"/>
      <c r="M520" s="136" t="s">
        <v>1</v>
      </c>
      <c r="N520" s="137" t="s">
        <v>38</v>
      </c>
      <c r="P520" s="138">
        <f t="shared" si="21"/>
        <v>0</v>
      </c>
      <c r="Q520" s="138">
        <v>0</v>
      </c>
      <c r="R520" s="138">
        <f t="shared" si="22"/>
        <v>0</v>
      </c>
      <c r="S520" s="138">
        <v>0</v>
      </c>
      <c r="T520" s="139">
        <f t="shared" si="23"/>
        <v>0</v>
      </c>
      <c r="AR520" s="140" t="s">
        <v>175</v>
      </c>
      <c r="AT520" s="140" t="s">
        <v>140</v>
      </c>
      <c r="AU520" s="140" t="s">
        <v>82</v>
      </c>
      <c r="AY520" s="16" t="s">
        <v>138</v>
      </c>
      <c r="BE520" s="141">
        <f t="shared" si="24"/>
        <v>0</v>
      </c>
      <c r="BF520" s="141">
        <f t="shared" si="25"/>
        <v>0</v>
      </c>
      <c r="BG520" s="141">
        <f t="shared" si="26"/>
        <v>0</v>
      </c>
      <c r="BH520" s="141">
        <f t="shared" si="27"/>
        <v>0</v>
      </c>
      <c r="BI520" s="141">
        <f t="shared" si="28"/>
        <v>0</v>
      </c>
      <c r="BJ520" s="16" t="s">
        <v>80</v>
      </c>
      <c r="BK520" s="141">
        <f t="shared" si="29"/>
        <v>0</v>
      </c>
      <c r="BL520" s="16" t="s">
        <v>175</v>
      </c>
      <c r="BM520" s="140" t="s">
        <v>943</v>
      </c>
    </row>
    <row r="521" spans="2:65" s="1" customFormat="1" ht="24.2" customHeight="1" x14ac:dyDescent="0.2">
      <c r="B521" s="31"/>
      <c r="C521" s="128" t="s">
        <v>944</v>
      </c>
      <c r="D521" s="128" t="s">
        <v>140</v>
      </c>
      <c r="E521" s="129" t="s">
        <v>945</v>
      </c>
      <c r="F521" s="130" t="s">
        <v>946</v>
      </c>
      <c r="G521" s="131" t="s">
        <v>201</v>
      </c>
      <c r="H521" s="132">
        <v>4</v>
      </c>
      <c r="I521" s="133"/>
      <c r="J521" s="134">
        <f t="shared" si="20"/>
        <v>0</v>
      </c>
      <c r="K521" s="135"/>
      <c r="L521" s="31"/>
      <c r="M521" s="136" t="s">
        <v>1</v>
      </c>
      <c r="N521" s="137" t="s">
        <v>38</v>
      </c>
      <c r="P521" s="138">
        <f t="shared" si="21"/>
        <v>0</v>
      </c>
      <c r="Q521" s="138">
        <v>0</v>
      </c>
      <c r="R521" s="138">
        <f t="shared" si="22"/>
        <v>0</v>
      </c>
      <c r="S521" s="138">
        <v>0</v>
      </c>
      <c r="T521" s="139">
        <f t="shared" si="23"/>
        <v>0</v>
      </c>
      <c r="AR521" s="140" t="s">
        <v>175</v>
      </c>
      <c r="AT521" s="140" t="s">
        <v>140</v>
      </c>
      <c r="AU521" s="140" t="s">
        <v>82</v>
      </c>
      <c r="AY521" s="16" t="s">
        <v>138</v>
      </c>
      <c r="BE521" s="141">
        <f t="shared" si="24"/>
        <v>0</v>
      </c>
      <c r="BF521" s="141">
        <f t="shared" si="25"/>
        <v>0</v>
      </c>
      <c r="BG521" s="141">
        <f t="shared" si="26"/>
        <v>0</v>
      </c>
      <c r="BH521" s="141">
        <f t="shared" si="27"/>
        <v>0</v>
      </c>
      <c r="BI521" s="141">
        <f t="shared" si="28"/>
        <v>0</v>
      </c>
      <c r="BJ521" s="16" t="s">
        <v>80</v>
      </c>
      <c r="BK521" s="141">
        <f t="shared" si="29"/>
        <v>0</v>
      </c>
      <c r="BL521" s="16" t="s">
        <v>175</v>
      </c>
      <c r="BM521" s="140" t="s">
        <v>947</v>
      </c>
    </row>
    <row r="522" spans="2:65" s="1" customFormat="1" ht="33" customHeight="1" x14ac:dyDescent="0.2">
      <c r="B522" s="31"/>
      <c r="C522" s="128" t="s">
        <v>948</v>
      </c>
      <c r="D522" s="128" t="s">
        <v>140</v>
      </c>
      <c r="E522" s="129" t="s">
        <v>949</v>
      </c>
      <c r="F522" s="130" t="s">
        <v>950</v>
      </c>
      <c r="G522" s="131" t="s">
        <v>201</v>
      </c>
      <c r="H522" s="132">
        <v>11</v>
      </c>
      <c r="I522" s="133"/>
      <c r="J522" s="134">
        <f t="shared" si="20"/>
        <v>0</v>
      </c>
      <c r="K522" s="135"/>
      <c r="L522" s="31"/>
      <c r="M522" s="136" t="s">
        <v>1</v>
      </c>
      <c r="N522" s="137" t="s">
        <v>38</v>
      </c>
      <c r="P522" s="138">
        <f t="shared" si="21"/>
        <v>0</v>
      </c>
      <c r="Q522" s="138">
        <v>0</v>
      </c>
      <c r="R522" s="138">
        <f t="shared" si="22"/>
        <v>0</v>
      </c>
      <c r="S522" s="138">
        <v>0</v>
      </c>
      <c r="T522" s="139">
        <f t="shared" si="23"/>
        <v>0</v>
      </c>
      <c r="AR522" s="140" t="s">
        <v>175</v>
      </c>
      <c r="AT522" s="140" t="s">
        <v>140</v>
      </c>
      <c r="AU522" s="140" t="s">
        <v>82</v>
      </c>
      <c r="AY522" s="16" t="s">
        <v>138</v>
      </c>
      <c r="BE522" s="141">
        <f t="shared" si="24"/>
        <v>0</v>
      </c>
      <c r="BF522" s="141">
        <f t="shared" si="25"/>
        <v>0</v>
      </c>
      <c r="BG522" s="141">
        <f t="shared" si="26"/>
        <v>0</v>
      </c>
      <c r="BH522" s="141">
        <f t="shared" si="27"/>
        <v>0</v>
      </c>
      <c r="BI522" s="141">
        <f t="shared" si="28"/>
        <v>0</v>
      </c>
      <c r="BJ522" s="16" t="s">
        <v>80</v>
      </c>
      <c r="BK522" s="141">
        <f t="shared" si="29"/>
        <v>0</v>
      </c>
      <c r="BL522" s="16" t="s">
        <v>175</v>
      </c>
      <c r="BM522" s="140" t="s">
        <v>951</v>
      </c>
    </row>
    <row r="523" spans="2:65" s="1" customFormat="1" ht="24.2" customHeight="1" x14ac:dyDescent="0.2">
      <c r="B523" s="31"/>
      <c r="C523" s="128" t="s">
        <v>952</v>
      </c>
      <c r="D523" s="128" t="s">
        <v>140</v>
      </c>
      <c r="E523" s="129" t="s">
        <v>953</v>
      </c>
      <c r="F523" s="130" t="s">
        <v>954</v>
      </c>
      <c r="G523" s="131" t="s">
        <v>201</v>
      </c>
      <c r="H523" s="132">
        <v>21</v>
      </c>
      <c r="I523" s="133"/>
      <c r="J523" s="134">
        <f t="shared" si="20"/>
        <v>0</v>
      </c>
      <c r="K523" s="135"/>
      <c r="L523" s="31"/>
      <c r="M523" s="136" t="s">
        <v>1</v>
      </c>
      <c r="N523" s="137" t="s">
        <v>38</v>
      </c>
      <c r="P523" s="138">
        <f t="shared" si="21"/>
        <v>0</v>
      </c>
      <c r="Q523" s="138">
        <v>0</v>
      </c>
      <c r="R523" s="138">
        <f t="shared" si="22"/>
        <v>0</v>
      </c>
      <c r="S523" s="138">
        <v>0</v>
      </c>
      <c r="T523" s="139">
        <f t="shared" si="23"/>
        <v>0</v>
      </c>
      <c r="AR523" s="140" t="s">
        <v>175</v>
      </c>
      <c r="AT523" s="140" t="s">
        <v>140</v>
      </c>
      <c r="AU523" s="140" t="s">
        <v>82</v>
      </c>
      <c r="AY523" s="16" t="s">
        <v>138</v>
      </c>
      <c r="BE523" s="141">
        <f t="shared" si="24"/>
        <v>0</v>
      </c>
      <c r="BF523" s="141">
        <f t="shared" si="25"/>
        <v>0</v>
      </c>
      <c r="BG523" s="141">
        <f t="shared" si="26"/>
        <v>0</v>
      </c>
      <c r="BH523" s="141">
        <f t="shared" si="27"/>
        <v>0</v>
      </c>
      <c r="BI523" s="141">
        <f t="shared" si="28"/>
        <v>0</v>
      </c>
      <c r="BJ523" s="16" t="s">
        <v>80</v>
      </c>
      <c r="BK523" s="141">
        <f t="shared" si="29"/>
        <v>0</v>
      </c>
      <c r="BL523" s="16" t="s">
        <v>175</v>
      </c>
      <c r="BM523" s="140" t="s">
        <v>955</v>
      </c>
    </row>
    <row r="524" spans="2:65" s="1" customFormat="1" ht="16.5" customHeight="1" x14ac:dyDescent="0.2">
      <c r="B524" s="31"/>
      <c r="C524" s="128" t="s">
        <v>579</v>
      </c>
      <c r="D524" s="128" t="s">
        <v>140</v>
      </c>
      <c r="E524" s="129" t="s">
        <v>956</v>
      </c>
      <c r="F524" s="130" t="s">
        <v>957</v>
      </c>
      <c r="G524" s="131" t="s">
        <v>201</v>
      </c>
      <c r="H524" s="132">
        <v>7</v>
      </c>
      <c r="I524" s="133"/>
      <c r="J524" s="134">
        <f t="shared" si="20"/>
        <v>0</v>
      </c>
      <c r="K524" s="135"/>
      <c r="L524" s="31"/>
      <c r="M524" s="136" t="s">
        <v>1</v>
      </c>
      <c r="N524" s="137" t="s">
        <v>38</v>
      </c>
      <c r="P524" s="138">
        <f t="shared" si="21"/>
        <v>0</v>
      </c>
      <c r="Q524" s="138">
        <v>0</v>
      </c>
      <c r="R524" s="138">
        <f t="shared" si="22"/>
        <v>0</v>
      </c>
      <c r="S524" s="138">
        <v>0</v>
      </c>
      <c r="T524" s="139">
        <f t="shared" si="23"/>
        <v>0</v>
      </c>
      <c r="AR524" s="140" t="s">
        <v>175</v>
      </c>
      <c r="AT524" s="140" t="s">
        <v>140</v>
      </c>
      <c r="AU524" s="140" t="s">
        <v>82</v>
      </c>
      <c r="AY524" s="16" t="s">
        <v>138</v>
      </c>
      <c r="BE524" s="141">
        <f t="shared" si="24"/>
        <v>0</v>
      </c>
      <c r="BF524" s="141">
        <f t="shared" si="25"/>
        <v>0</v>
      </c>
      <c r="BG524" s="141">
        <f t="shared" si="26"/>
        <v>0</v>
      </c>
      <c r="BH524" s="141">
        <f t="shared" si="27"/>
        <v>0</v>
      </c>
      <c r="BI524" s="141">
        <f t="shared" si="28"/>
        <v>0</v>
      </c>
      <c r="BJ524" s="16" t="s">
        <v>80</v>
      </c>
      <c r="BK524" s="141">
        <f t="shared" si="29"/>
        <v>0</v>
      </c>
      <c r="BL524" s="16" t="s">
        <v>175</v>
      </c>
      <c r="BM524" s="140" t="s">
        <v>958</v>
      </c>
    </row>
    <row r="525" spans="2:65" s="1" customFormat="1" ht="33" customHeight="1" x14ac:dyDescent="0.2">
      <c r="B525" s="31"/>
      <c r="C525" s="128" t="s">
        <v>959</v>
      </c>
      <c r="D525" s="128" t="s">
        <v>140</v>
      </c>
      <c r="E525" s="129" t="s">
        <v>960</v>
      </c>
      <c r="F525" s="130" t="s">
        <v>961</v>
      </c>
      <c r="G525" s="131" t="s">
        <v>186</v>
      </c>
      <c r="H525" s="132">
        <v>25.52</v>
      </c>
      <c r="I525" s="133"/>
      <c r="J525" s="134">
        <f t="shared" si="20"/>
        <v>0</v>
      </c>
      <c r="K525" s="135"/>
      <c r="L525" s="31"/>
      <c r="M525" s="136" t="s">
        <v>1</v>
      </c>
      <c r="N525" s="137" t="s">
        <v>38</v>
      </c>
      <c r="P525" s="138">
        <f t="shared" si="21"/>
        <v>0</v>
      </c>
      <c r="Q525" s="138">
        <v>0</v>
      </c>
      <c r="R525" s="138">
        <f t="shared" si="22"/>
        <v>0</v>
      </c>
      <c r="S525" s="138">
        <v>0</v>
      </c>
      <c r="T525" s="139">
        <f t="shared" si="23"/>
        <v>0</v>
      </c>
      <c r="AR525" s="140" t="s">
        <v>175</v>
      </c>
      <c r="AT525" s="140" t="s">
        <v>140</v>
      </c>
      <c r="AU525" s="140" t="s">
        <v>82</v>
      </c>
      <c r="AY525" s="16" t="s">
        <v>138</v>
      </c>
      <c r="BE525" s="141">
        <f t="shared" si="24"/>
        <v>0</v>
      </c>
      <c r="BF525" s="141">
        <f t="shared" si="25"/>
        <v>0</v>
      </c>
      <c r="BG525" s="141">
        <f t="shared" si="26"/>
        <v>0</v>
      </c>
      <c r="BH525" s="141">
        <f t="shared" si="27"/>
        <v>0</v>
      </c>
      <c r="BI525" s="141">
        <f t="shared" si="28"/>
        <v>0</v>
      </c>
      <c r="BJ525" s="16" t="s">
        <v>80</v>
      </c>
      <c r="BK525" s="141">
        <f t="shared" si="29"/>
        <v>0</v>
      </c>
      <c r="BL525" s="16" t="s">
        <v>175</v>
      </c>
      <c r="BM525" s="140" t="s">
        <v>962</v>
      </c>
    </row>
    <row r="526" spans="2:65" s="12" customFormat="1" x14ac:dyDescent="0.2">
      <c r="B526" s="142"/>
      <c r="D526" s="143" t="s">
        <v>146</v>
      </c>
      <c r="E526" s="144" t="s">
        <v>1</v>
      </c>
      <c r="F526" s="145" t="s">
        <v>963</v>
      </c>
      <c r="H526" s="146">
        <v>25.52</v>
      </c>
      <c r="I526" s="147"/>
      <c r="L526" s="142"/>
      <c r="M526" s="148"/>
      <c r="T526" s="149"/>
      <c r="AT526" s="144" t="s">
        <v>146</v>
      </c>
      <c r="AU526" s="144" t="s">
        <v>82</v>
      </c>
      <c r="AV526" s="12" t="s">
        <v>82</v>
      </c>
      <c r="AW526" s="12" t="s">
        <v>30</v>
      </c>
      <c r="AX526" s="12" t="s">
        <v>73</v>
      </c>
      <c r="AY526" s="144" t="s">
        <v>138</v>
      </c>
    </row>
    <row r="527" spans="2:65" s="13" customFormat="1" x14ac:dyDescent="0.2">
      <c r="B527" s="150"/>
      <c r="D527" s="143" t="s">
        <v>146</v>
      </c>
      <c r="E527" s="151" t="s">
        <v>1</v>
      </c>
      <c r="F527" s="152" t="s">
        <v>148</v>
      </c>
      <c r="H527" s="153">
        <v>25.52</v>
      </c>
      <c r="I527" s="154"/>
      <c r="L527" s="150"/>
      <c r="M527" s="155"/>
      <c r="T527" s="156"/>
      <c r="AT527" s="151" t="s">
        <v>146</v>
      </c>
      <c r="AU527" s="151" t="s">
        <v>82</v>
      </c>
      <c r="AV527" s="13" t="s">
        <v>144</v>
      </c>
      <c r="AW527" s="13" t="s">
        <v>30</v>
      </c>
      <c r="AX527" s="13" t="s">
        <v>80</v>
      </c>
      <c r="AY527" s="151" t="s">
        <v>138</v>
      </c>
    </row>
    <row r="528" spans="2:65" s="1" customFormat="1" ht="24.2" customHeight="1" x14ac:dyDescent="0.2">
      <c r="B528" s="31"/>
      <c r="C528" s="157" t="s">
        <v>583</v>
      </c>
      <c r="D528" s="157" t="s">
        <v>216</v>
      </c>
      <c r="E528" s="158" t="s">
        <v>964</v>
      </c>
      <c r="F528" s="159" t="s">
        <v>965</v>
      </c>
      <c r="G528" s="160" t="s">
        <v>201</v>
      </c>
      <c r="H528" s="161">
        <v>8</v>
      </c>
      <c r="I528" s="162"/>
      <c r="J528" s="163">
        <f t="shared" ref="J528:J538" si="30">ROUND(I528*H528,2)</f>
        <v>0</v>
      </c>
      <c r="K528" s="164"/>
      <c r="L528" s="165"/>
      <c r="M528" s="166" t="s">
        <v>1</v>
      </c>
      <c r="N528" s="167" t="s">
        <v>38</v>
      </c>
      <c r="P528" s="138">
        <f t="shared" ref="P528:P538" si="31">O528*H528</f>
        <v>0</v>
      </c>
      <c r="Q528" s="138">
        <v>0</v>
      </c>
      <c r="R528" s="138">
        <f t="shared" ref="R528:R538" si="32">Q528*H528</f>
        <v>0</v>
      </c>
      <c r="S528" s="138">
        <v>0</v>
      </c>
      <c r="T528" s="139">
        <f t="shared" ref="T528:T538" si="33">S528*H528</f>
        <v>0</v>
      </c>
      <c r="AR528" s="140" t="s">
        <v>215</v>
      </c>
      <c r="AT528" s="140" t="s">
        <v>216</v>
      </c>
      <c r="AU528" s="140" t="s">
        <v>82</v>
      </c>
      <c r="AY528" s="16" t="s">
        <v>138</v>
      </c>
      <c r="BE528" s="141">
        <f t="shared" ref="BE528:BE538" si="34">IF(N528="základní",J528,0)</f>
        <v>0</v>
      </c>
      <c r="BF528" s="141">
        <f t="shared" ref="BF528:BF538" si="35">IF(N528="snížená",J528,0)</f>
        <v>0</v>
      </c>
      <c r="BG528" s="141">
        <f t="shared" ref="BG528:BG538" si="36">IF(N528="zákl. přenesená",J528,0)</f>
        <v>0</v>
      </c>
      <c r="BH528" s="141">
        <f t="shared" ref="BH528:BH538" si="37">IF(N528="sníž. přenesená",J528,0)</f>
        <v>0</v>
      </c>
      <c r="BI528" s="141">
        <f t="shared" ref="BI528:BI538" si="38">IF(N528="nulová",J528,0)</f>
        <v>0</v>
      </c>
      <c r="BJ528" s="16" t="s">
        <v>80</v>
      </c>
      <c r="BK528" s="141">
        <f t="shared" ref="BK528:BK538" si="39">ROUND(I528*H528,2)</f>
        <v>0</v>
      </c>
      <c r="BL528" s="16" t="s">
        <v>175</v>
      </c>
      <c r="BM528" s="140" t="s">
        <v>966</v>
      </c>
    </row>
    <row r="529" spans="2:65" s="1" customFormat="1" ht="24.2" customHeight="1" x14ac:dyDescent="0.2">
      <c r="B529" s="31"/>
      <c r="C529" s="157" t="s">
        <v>967</v>
      </c>
      <c r="D529" s="157" t="s">
        <v>216</v>
      </c>
      <c r="E529" s="158" t="s">
        <v>968</v>
      </c>
      <c r="F529" s="159" t="s">
        <v>969</v>
      </c>
      <c r="G529" s="160" t="s">
        <v>201</v>
      </c>
      <c r="H529" s="161">
        <v>6</v>
      </c>
      <c r="I529" s="162"/>
      <c r="J529" s="163">
        <f t="shared" si="30"/>
        <v>0</v>
      </c>
      <c r="K529" s="164"/>
      <c r="L529" s="165"/>
      <c r="M529" s="166" t="s">
        <v>1</v>
      </c>
      <c r="N529" s="167" t="s">
        <v>38</v>
      </c>
      <c r="P529" s="138">
        <f t="shared" si="31"/>
        <v>0</v>
      </c>
      <c r="Q529" s="138">
        <v>0</v>
      </c>
      <c r="R529" s="138">
        <f t="shared" si="32"/>
        <v>0</v>
      </c>
      <c r="S529" s="138">
        <v>0</v>
      </c>
      <c r="T529" s="139">
        <f t="shared" si="33"/>
        <v>0</v>
      </c>
      <c r="AR529" s="140" t="s">
        <v>215</v>
      </c>
      <c r="AT529" s="140" t="s">
        <v>216</v>
      </c>
      <c r="AU529" s="140" t="s">
        <v>82</v>
      </c>
      <c r="AY529" s="16" t="s">
        <v>138</v>
      </c>
      <c r="BE529" s="141">
        <f t="shared" si="34"/>
        <v>0</v>
      </c>
      <c r="BF529" s="141">
        <f t="shared" si="35"/>
        <v>0</v>
      </c>
      <c r="BG529" s="141">
        <f t="shared" si="36"/>
        <v>0</v>
      </c>
      <c r="BH529" s="141">
        <f t="shared" si="37"/>
        <v>0</v>
      </c>
      <c r="BI529" s="141">
        <f t="shared" si="38"/>
        <v>0</v>
      </c>
      <c r="BJ529" s="16" t="s">
        <v>80</v>
      </c>
      <c r="BK529" s="141">
        <f t="shared" si="39"/>
        <v>0</v>
      </c>
      <c r="BL529" s="16" t="s">
        <v>175</v>
      </c>
      <c r="BM529" s="140" t="s">
        <v>970</v>
      </c>
    </row>
    <row r="530" spans="2:65" s="1" customFormat="1" ht="24.2" customHeight="1" x14ac:dyDescent="0.2">
      <c r="B530" s="31"/>
      <c r="C530" s="157" t="s">
        <v>971</v>
      </c>
      <c r="D530" s="157" t="s">
        <v>216</v>
      </c>
      <c r="E530" s="158" t="s">
        <v>972</v>
      </c>
      <c r="F530" s="159" t="s">
        <v>973</v>
      </c>
      <c r="G530" s="160" t="s">
        <v>201</v>
      </c>
      <c r="H530" s="161">
        <v>8</v>
      </c>
      <c r="I530" s="162"/>
      <c r="J530" s="163">
        <f t="shared" si="30"/>
        <v>0</v>
      </c>
      <c r="K530" s="164"/>
      <c r="L530" s="165"/>
      <c r="M530" s="166" t="s">
        <v>1</v>
      </c>
      <c r="N530" s="167" t="s">
        <v>38</v>
      </c>
      <c r="P530" s="138">
        <f t="shared" si="31"/>
        <v>0</v>
      </c>
      <c r="Q530" s="138">
        <v>0</v>
      </c>
      <c r="R530" s="138">
        <f t="shared" si="32"/>
        <v>0</v>
      </c>
      <c r="S530" s="138">
        <v>0</v>
      </c>
      <c r="T530" s="139">
        <f t="shared" si="33"/>
        <v>0</v>
      </c>
      <c r="AR530" s="140" t="s">
        <v>215</v>
      </c>
      <c r="AT530" s="140" t="s">
        <v>216</v>
      </c>
      <c r="AU530" s="140" t="s">
        <v>82</v>
      </c>
      <c r="AY530" s="16" t="s">
        <v>138</v>
      </c>
      <c r="BE530" s="141">
        <f t="shared" si="34"/>
        <v>0</v>
      </c>
      <c r="BF530" s="141">
        <f t="shared" si="35"/>
        <v>0</v>
      </c>
      <c r="BG530" s="141">
        <f t="shared" si="36"/>
        <v>0</v>
      </c>
      <c r="BH530" s="141">
        <f t="shared" si="37"/>
        <v>0</v>
      </c>
      <c r="BI530" s="141">
        <f t="shared" si="38"/>
        <v>0</v>
      </c>
      <c r="BJ530" s="16" t="s">
        <v>80</v>
      </c>
      <c r="BK530" s="141">
        <f t="shared" si="39"/>
        <v>0</v>
      </c>
      <c r="BL530" s="16" t="s">
        <v>175</v>
      </c>
      <c r="BM530" s="140" t="s">
        <v>974</v>
      </c>
    </row>
    <row r="531" spans="2:65" s="1" customFormat="1" ht="24.2" customHeight="1" x14ac:dyDescent="0.2">
      <c r="B531" s="31"/>
      <c r="C531" s="157" t="s">
        <v>975</v>
      </c>
      <c r="D531" s="157" t="s">
        <v>216</v>
      </c>
      <c r="E531" s="158" t="s">
        <v>976</v>
      </c>
      <c r="F531" s="159" t="s">
        <v>977</v>
      </c>
      <c r="G531" s="160" t="s">
        <v>201</v>
      </c>
      <c r="H531" s="161">
        <v>1</v>
      </c>
      <c r="I531" s="162"/>
      <c r="J531" s="163">
        <f t="shared" si="30"/>
        <v>0</v>
      </c>
      <c r="K531" s="164"/>
      <c r="L531" s="165"/>
      <c r="M531" s="166" t="s">
        <v>1</v>
      </c>
      <c r="N531" s="167" t="s">
        <v>38</v>
      </c>
      <c r="P531" s="138">
        <f t="shared" si="31"/>
        <v>0</v>
      </c>
      <c r="Q531" s="138">
        <v>0</v>
      </c>
      <c r="R531" s="138">
        <f t="shared" si="32"/>
        <v>0</v>
      </c>
      <c r="S531" s="138">
        <v>0</v>
      </c>
      <c r="T531" s="139">
        <f t="shared" si="33"/>
        <v>0</v>
      </c>
      <c r="AR531" s="140" t="s">
        <v>215</v>
      </c>
      <c r="AT531" s="140" t="s">
        <v>216</v>
      </c>
      <c r="AU531" s="140" t="s">
        <v>82</v>
      </c>
      <c r="AY531" s="16" t="s">
        <v>138</v>
      </c>
      <c r="BE531" s="141">
        <f t="shared" si="34"/>
        <v>0</v>
      </c>
      <c r="BF531" s="141">
        <f t="shared" si="35"/>
        <v>0</v>
      </c>
      <c r="BG531" s="141">
        <f t="shared" si="36"/>
        <v>0</v>
      </c>
      <c r="BH531" s="141">
        <f t="shared" si="37"/>
        <v>0</v>
      </c>
      <c r="BI531" s="141">
        <f t="shared" si="38"/>
        <v>0</v>
      </c>
      <c r="BJ531" s="16" t="s">
        <v>80</v>
      </c>
      <c r="BK531" s="141">
        <f t="shared" si="39"/>
        <v>0</v>
      </c>
      <c r="BL531" s="16" t="s">
        <v>175</v>
      </c>
      <c r="BM531" s="140" t="s">
        <v>978</v>
      </c>
    </row>
    <row r="532" spans="2:65" s="1" customFormat="1" ht="24.2" customHeight="1" x14ac:dyDescent="0.2">
      <c r="B532" s="31"/>
      <c r="C532" s="157" t="s">
        <v>979</v>
      </c>
      <c r="D532" s="157" t="s">
        <v>216</v>
      </c>
      <c r="E532" s="158" t="s">
        <v>980</v>
      </c>
      <c r="F532" s="159" t="s">
        <v>981</v>
      </c>
      <c r="G532" s="160" t="s">
        <v>201</v>
      </c>
      <c r="H532" s="161">
        <v>2</v>
      </c>
      <c r="I532" s="162"/>
      <c r="J532" s="163">
        <f t="shared" si="30"/>
        <v>0</v>
      </c>
      <c r="K532" s="164"/>
      <c r="L532" s="165"/>
      <c r="M532" s="166" t="s">
        <v>1</v>
      </c>
      <c r="N532" s="167" t="s">
        <v>38</v>
      </c>
      <c r="P532" s="138">
        <f t="shared" si="31"/>
        <v>0</v>
      </c>
      <c r="Q532" s="138">
        <v>0</v>
      </c>
      <c r="R532" s="138">
        <f t="shared" si="32"/>
        <v>0</v>
      </c>
      <c r="S532" s="138">
        <v>0</v>
      </c>
      <c r="T532" s="139">
        <f t="shared" si="33"/>
        <v>0</v>
      </c>
      <c r="AR532" s="140" t="s">
        <v>215</v>
      </c>
      <c r="AT532" s="140" t="s">
        <v>216</v>
      </c>
      <c r="AU532" s="140" t="s">
        <v>82</v>
      </c>
      <c r="AY532" s="16" t="s">
        <v>138</v>
      </c>
      <c r="BE532" s="141">
        <f t="shared" si="34"/>
        <v>0</v>
      </c>
      <c r="BF532" s="141">
        <f t="shared" si="35"/>
        <v>0</v>
      </c>
      <c r="BG532" s="141">
        <f t="shared" si="36"/>
        <v>0</v>
      </c>
      <c r="BH532" s="141">
        <f t="shared" si="37"/>
        <v>0</v>
      </c>
      <c r="BI532" s="141">
        <f t="shared" si="38"/>
        <v>0</v>
      </c>
      <c r="BJ532" s="16" t="s">
        <v>80</v>
      </c>
      <c r="BK532" s="141">
        <f t="shared" si="39"/>
        <v>0</v>
      </c>
      <c r="BL532" s="16" t="s">
        <v>175</v>
      </c>
      <c r="BM532" s="140" t="s">
        <v>982</v>
      </c>
    </row>
    <row r="533" spans="2:65" s="1" customFormat="1" ht="24.2" customHeight="1" x14ac:dyDescent="0.2">
      <c r="B533" s="31"/>
      <c r="C533" s="157" t="s">
        <v>983</v>
      </c>
      <c r="D533" s="157" t="s">
        <v>216</v>
      </c>
      <c r="E533" s="158" t="s">
        <v>984</v>
      </c>
      <c r="F533" s="159" t="s">
        <v>985</v>
      </c>
      <c r="G533" s="160" t="s">
        <v>201</v>
      </c>
      <c r="H533" s="161">
        <v>9</v>
      </c>
      <c r="I533" s="162"/>
      <c r="J533" s="163">
        <f t="shared" si="30"/>
        <v>0</v>
      </c>
      <c r="K533" s="164"/>
      <c r="L533" s="165"/>
      <c r="M533" s="166" t="s">
        <v>1</v>
      </c>
      <c r="N533" s="167" t="s">
        <v>38</v>
      </c>
      <c r="P533" s="138">
        <f t="shared" si="31"/>
        <v>0</v>
      </c>
      <c r="Q533" s="138">
        <v>0</v>
      </c>
      <c r="R533" s="138">
        <f t="shared" si="32"/>
        <v>0</v>
      </c>
      <c r="S533" s="138">
        <v>0</v>
      </c>
      <c r="T533" s="139">
        <f t="shared" si="33"/>
        <v>0</v>
      </c>
      <c r="AR533" s="140" t="s">
        <v>215</v>
      </c>
      <c r="AT533" s="140" t="s">
        <v>216</v>
      </c>
      <c r="AU533" s="140" t="s">
        <v>82</v>
      </c>
      <c r="AY533" s="16" t="s">
        <v>138</v>
      </c>
      <c r="BE533" s="141">
        <f t="shared" si="34"/>
        <v>0</v>
      </c>
      <c r="BF533" s="141">
        <f t="shared" si="35"/>
        <v>0</v>
      </c>
      <c r="BG533" s="141">
        <f t="shared" si="36"/>
        <v>0</v>
      </c>
      <c r="BH533" s="141">
        <f t="shared" si="37"/>
        <v>0</v>
      </c>
      <c r="BI533" s="141">
        <f t="shared" si="38"/>
        <v>0</v>
      </c>
      <c r="BJ533" s="16" t="s">
        <v>80</v>
      </c>
      <c r="BK533" s="141">
        <f t="shared" si="39"/>
        <v>0</v>
      </c>
      <c r="BL533" s="16" t="s">
        <v>175</v>
      </c>
      <c r="BM533" s="140" t="s">
        <v>986</v>
      </c>
    </row>
    <row r="534" spans="2:65" s="1" customFormat="1" ht="16.5" customHeight="1" x14ac:dyDescent="0.2">
      <c r="B534" s="31"/>
      <c r="C534" s="157" t="s">
        <v>605</v>
      </c>
      <c r="D534" s="157" t="s">
        <v>216</v>
      </c>
      <c r="E534" s="158" t="s">
        <v>987</v>
      </c>
      <c r="F534" s="159" t="s">
        <v>988</v>
      </c>
      <c r="G534" s="160" t="s">
        <v>201</v>
      </c>
      <c r="H534" s="161">
        <v>1</v>
      </c>
      <c r="I534" s="162"/>
      <c r="J534" s="163">
        <f t="shared" si="30"/>
        <v>0</v>
      </c>
      <c r="K534" s="164"/>
      <c r="L534" s="165"/>
      <c r="M534" s="166" t="s">
        <v>1</v>
      </c>
      <c r="N534" s="167" t="s">
        <v>38</v>
      </c>
      <c r="P534" s="138">
        <f t="shared" si="31"/>
        <v>0</v>
      </c>
      <c r="Q534" s="138">
        <v>0</v>
      </c>
      <c r="R534" s="138">
        <f t="shared" si="32"/>
        <v>0</v>
      </c>
      <c r="S534" s="138">
        <v>0</v>
      </c>
      <c r="T534" s="139">
        <f t="shared" si="33"/>
        <v>0</v>
      </c>
      <c r="AR534" s="140" t="s">
        <v>215</v>
      </c>
      <c r="AT534" s="140" t="s">
        <v>216</v>
      </c>
      <c r="AU534" s="140" t="s">
        <v>82</v>
      </c>
      <c r="AY534" s="16" t="s">
        <v>138</v>
      </c>
      <c r="BE534" s="141">
        <f t="shared" si="34"/>
        <v>0</v>
      </c>
      <c r="BF534" s="141">
        <f t="shared" si="35"/>
        <v>0</v>
      </c>
      <c r="BG534" s="141">
        <f t="shared" si="36"/>
        <v>0</v>
      </c>
      <c r="BH534" s="141">
        <f t="shared" si="37"/>
        <v>0</v>
      </c>
      <c r="BI534" s="141">
        <f t="shared" si="38"/>
        <v>0</v>
      </c>
      <c r="BJ534" s="16" t="s">
        <v>80</v>
      </c>
      <c r="BK534" s="141">
        <f t="shared" si="39"/>
        <v>0</v>
      </c>
      <c r="BL534" s="16" t="s">
        <v>175</v>
      </c>
      <c r="BM534" s="140" t="s">
        <v>989</v>
      </c>
    </row>
    <row r="535" spans="2:65" s="1" customFormat="1" ht="33" customHeight="1" x14ac:dyDescent="0.2">
      <c r="B535" s="31"/>
      <c r="C535" s="157" t="s">
        <v>990</v>
      </c>
      <c r="D535" s="157" t="s">
        <v>216</v>
      </c>
      <c r="E535" s="158" t="s">
        <v>991</v>
      </c>
      <c r="F535" s="159" t="s">
        <v>992</v>
      </c>
      <c r="G535" s="160" t="s">
        <v>201</v>
      </c>
      <c r="H535" s="161">
        <v>4</v>
      </c>
      <c r="I535" s="162"/>
      <c r="J535" s="163">
        <f t="shared" si="30"/>
        <v>0</v>
      </c>
      <c r="K535" s="164"/>
      <c r="L535" s="165"/>
      <c r="M535" s="166" t="s">
        <v>1</v>
      </c>
      <c r="N535" s="167" t="s">
        <v>38</v>
      </c>
      <c r="P535" s="138">
        <f t="shared" si="31"/>
        <v>0</v>
      </c>
      <c r="Q535" s="138">
        <v>0</v>
      </c>
      <c r="R535" s="138">
        <f t="shared" si="32"/>
        <v>0</v>
      </c>
      <c r="S535" s="138">
        <v>0</v>
      </c>
      <c r="T535" s="139">
        <f t="shared" si="33"/>
        <v>0</v>
      </c>
      <c r="AR535" s="140" t="s">
        <v>215</v>
      </c>
      <c r="AT535" s="140" t="s">
        <v>216</v>
      </c>
      <c r="AU535" s="140" t="s">
        <v>82</v>
      </c>
      <c r="AY535" s="16" t="s">
        <v>138</v>
      </c>
      <c r="BE535" s="141">
        <f t="shared" si="34"/>
        <v>0</v>
      </c>
      <c r="BF535" s="141">
        <f t="shared" si="35"/>
        <v>0</v>
      </c>
      <c r="BG535" s="141">
        <f t="shared" si="36"/>
        <v>0</v>
      </c>
      <c r="BH535" s="141">
        <f t="shared" si="37"/>
        <v>0</v>
      </c>
      <c r="BI535" s="141">
        <f t="shared" si="38"/>
        <v>0</v>
      </c>
      <c r="BJ535" s="16" t="s">
        <v>80</v>
      </c>
      <c r="BK535" s="141">
        <f t="shared" si="39"/>
        <v>0</v>
      </c>
      <c r="BL535" s="16" t="s">
        <v>175</v>
      </c>
      <c r="BM535" s="140" t="s">
        <v>993</v>
      </c>
    </row>
    <row r="536" spans="2:65" s="1" customFormat="1" ht="24.2" customHeight="1" x14ac:dyDescent="0.2">
      <c r="B536" s="31"/>
      <c r="C536" s="157" t="s">
        <v>994</v>
      </c>
      <c r="D536" s="157" t="s">
        <v>216</v>
      </c>
      <c r="E536" s="158" t="s">
        <v>995</v>
      </c>
      <c r="F536" s="159" t="s">
        <v>996</v>
      </c>
      <c r="G536" s="160" t="s">
        <v>201</v>
      </c>
      <c r="H536" s="161">
        <v>38</v>
      </c>
      <c r="I536" s="162"/>
      <c r="J536" s="163">
        <f t="shared" si="30"/>
        <v>0</v>
      </c>
      <c r="K536" s="164"/>
      <c r="L536" s="165"/>
      <c r="M536" s="166" t="s">
        <v>1</v>
      </c>
      <c r="N536" s="167" t="s">
        <v>38</v>
      </c>
      <c r="P536" s="138">
        <f t="shared" si="31"/>
        <v>0</v>
      </c>
      <c r="Q536" s="138">
        <v>0</v>
      </c>
      <c r="R536" s="138">
        <f t="shared" si="32"/>
        <v>0</v>
      </c>
      <c r="S536" s="138">
        <v>0</v>
      </c>
      <c r="T536" s="139">
        <f t="shared" si="33"/>
        <v>0</v>
      </c>
      <c r="AR536" s="140" t="s">
        <v>215</v>
      </c>
      <c r="AT536" s="140" t="s">
        <v>216</v>
      </c>
      <c r="AU536" s="140" t="s">
        <v>82</v>
      </c>
      <c r="AY536" s="16" t="s">
        <v>138</v>
      </c>
      <c r="BE536" s="141">
        <f t="shared" si="34"/>
        <v>0</v>
      </c>
      <c r="BF536" s="141">
        <f t="shared" si="35"/>
        <v>0</v>
      </c>
      <c r="BG536" s="141">
        <f t="shared" si="36"/>
        <v>0</v>
      </c>
      <c r="BH536" s="141">
        <f t="shared" si="37"/>
        <v>0</v>
      </c>
      <c r="BI536" s="141">
        <f t="shared" si="38"/>
        <v>0</v>
      </c>
      <c r="BJ536" s="16" t="s">
        <v>80</v>
      </c>
      <c r="BK536" s="141">
        <f t="shared" si="39"/>
        <v>0</v>
      </c>
      <c r="BL536" s="16" t="s">
        <v>175</v>
      </c>
      <c r="BM536" s="140" t="s">
        <v>997</v>
      </c>
    </row>
    <row r="537" spans="2:65" s="1" customFormat="1" ht="21.75" customHeight="1" x14ac:dyDescent="0.2">
      <c r="B537" s="31"/>
      <c r="C537" s="157" t="s">
        <v>998</v>
      </c>
      <c r="D537" s="157" t="s">
        <v>216</v>
      </c>
      <c r="E537" s="158" t="s">
        <v>999</v>
      </c>
      <c r="F537" s="159" t="s">
        <v>890</v>
      </c>
      <c r="G537" s="160" t="s">
        <v>201</v>
      </c>
      <c r="H537" s="161">
        <v>21</v>
      </c>
      <c r="I537" s="162"/>
      <c r="J537" s="163">
        <f t="shared" si="30"/>
        <v>0</v>
      </c>
      <c r="K537" s="164"/>
      <c r="L537" s="165"/>
      <c r="M537" s="166" t="s">
        <v>1</v>
      </c>
      <c r="N537" s="167" t="s">
        <v>38</v>
      </c>
      <c r="P537" s="138">
        <f t="shared" si="31"/>
        <v>0</v>
      </c>
      <c r="Q537" s="138">
        <v>0</v>
      </c>
      <c r="R537" s="138">
        <f t="shared" si="32"/>
        <v>0</v>
      </c>
      <c r="S537" s="138">
        <v>0</v>
      </c>
      <c r="T537" s="139">
        <f t="shared" si="33"/>
        <v>0</v>
      </c>
      <c r="AR537" s="140" t="s">
        <v>215</v>
      </c>
      <c r="AT537" s="140" t="s">
        <v>216</v>
      </c>
      <c r="AU537" s="140" t="s">
        <v>82</v>
      </c>
      <c r="AY537" s="16" t="s">
        <v>138</v>
      </c>
      <c r="BE537" s="141">
        <f t="shared" si="34"/>
        <v>0</v>
      </c>
      <c r="BF537" s="141">
        <f t="shared" si="35"/>
        <v>0</v>
      </c>
      <c r="BG537" s="141">
        <f t="shared" si="36"/>
        <v>0</v>
      </c>
      <c r="BH537" s="141">
        <f t="shared" si="37"/>
        <v>0</v>
      </c>
      <c r="BI537" s="141">
        <f t="shared" si="38"/>
        <v>0</v>
      </c>
      <c r="BJ537" s="16" t="s">
        <v>80</v>
      </c>
      <c r="BK537" s="141">
        <f t="shared" si="39"/>
        <v>0</v>
      </c>
      <c r="BL537" s="16" t="s">
        <v>175</v>
      </c>
      <c r="BM537" s="140" t="s">
        <v>1000</v>
      </c>
    </row>
    <row r="538" spans="2:65" s="1" customFormat="1" ht="24.2" customHeight="1" x14ac:dyDescent="0.2">
      <c r="B538" s="31"/>
      <c r="C538" s="128" t="s">
        <v>1001</v>
      </c>
      <c r="D538" s="128" t="s">
        <v>140</v>
      </c>
      <c r="E538" s="129" t="s">
        <v>1002</v>
      </c>
      <c r="F538" s="130" t="s">
        <v>1003</v>
      </c>
      <c r="G538" s="131" t="s">
        <v>582</v>
      </c>
      <c r="H538" s="174"/>
      <c r="I538" s="133"/>
      <c r="J538" s="134">
        <f t="shared" si="30"/>
        <v>0</v>
      </c>
      <c r="K538" s="135"/>
      <c r="L538" s="31"/>
      <c r="M538" s="136" t="s">
        <v>1</v>
      </c>
      <c r="N538" s="137" t="s">
        <v>38</v>
      </c>
      <c r="P538" s="138">
        <f t="shared" si="31"/>
        <v>0</v>
      </c>
      <c r="Q538" s="138">
        <v>0</v>
      </c>
      <c r="R538" s="138">
        <f t="shared" si="32"/>
        <v>0</v>
      </c>
      <c r="S538" s="138">
        <v>0</v>
      </c>
      <c r="T538" s="139">
        <f t="shared" si="33"/>
        <v>0</v>
      </c>
      <c r="AR538" s="140" t="s">
        <v>175</v>
      </c>
      <c r="AT538" s="140" t="s">
        <v>140</v>
      </c>
      <c r="AU538" s="140" t="s">
        <v>82</v>
      </c>
      <c r="AY538" s="16" t="s">
        <v>138</v>
      </c>
      <c r="BE538" s="141">
        <f t="shared" si="34"/>
        <v>0</v>
      </c>
      <c r="BF538" s="141">
        <f t="shared" si="35"/>
        <v>0</v>
      </c>
      <c r="BG538" s="141">
        <f t="shared" si="36"/>
        <v>0</v>
      </c>
      <c r="BH538" s="141">
        <f t="shared" si="37"/>
        <v>0</v>
      </c>
      <c r="BI538" s="141">
        <f t="shared" si="38"/>
        <v>0</v>
      </c>
      <c r="BJ538" s="16" t="s">
        <v>80</v>
      </c>
      <c r="BK538" s="141">
        <f t="shared" si="39"/>
        <v>0</v>
      </c>
      <c r="BL538" s="16" t="s">
        <v>175</v>
      </c>
      <c r="BM538" s="140" t="s">
        <v>1004</v>
      </c>
    </row>
    <row r="539" spans="2:65" s="11" customFormat="1" ht="22.9" customHeight="1" x14ac:dyDescent="0.2">
      <c r="B539" s="116"/>
      <c r="D539" s="117" t="s">
        <v>72</v>
      </c>
      <c r="E539" s="126" t="s">
        <v>1005</v>
      </c>
      <c r="F539" s="126" t="s">
        <v>1006</v>
      </c>
      <c r="I539" s="119"/>
      <c r="J539" s="127">
        <f>BK539</f>
        <v>0</v>
      </c>
      <c r="L539" s="116"/>
      <c r="M539" s="121"/>
      <c r="P539" s="122">
        <f>SUM(P540:P547)</f>
        <v>0</v>
      </c>
      <c r="R539" s="122">
        <f>SUM(R540:R547)</f>
        <v>0</v>
      </c>
      <c r="T539" s="123">
        <f>SUM(T540:T547)</f>
        <v>0</v>
      </c>
      <c r="AR539" s="117" t="s">
        <v>82</v>
      </c>
      <c r="AT539" s="124" t="s">
        <v>72</v>
      </c>
      <c r="AU539" s="124" t="s">
        <v>80</v>
      </c>
      <c r="AY539" s="117" t="s">
        <v>138</v>
      </c>
      <c r="BK539" s="125">
        <f>SUM(BK540:BK547)</f>
        <v>0</v>
      </c>
    </row>
    <row r="540" spans="2:65" s="1" customFormat="1" ht="33" customHeight="1" x14ac:dyDescent="0.2">
      <c r="B540" s="31"/>
      <c r="C540" s="128" t="s">
        <v>1007</v>
      </c>
      <c r="D540" s="128" t="s">
        <v>140</v>
      </c>
      <c r="E540" s="129" t="s">
        <v>1008</v>
      </c>
      <c r="F540" s="130" t="s">
        <v>1009</v>
      </c>
      <c r="G540" s="131" t="s">
        <v>549</v>
      </c>
      <c r="H540" s="132">
        <v>186.4</v>
      </c>
      <c r="I540" s="133"/>
      <c r="J540" s="134">
        <f>ROUND(I540*H540,2)</f>
        <v>0</v>
      </c>
      <c r="K540" s="135"/>
      <c r="L540" s="31"/>
      <c r="M540" s="136" t="s">
        <v>1</v>
      </c>
      <c r="N540" s="137" t="s">
        <v>38</v>
      </c>
      <c r="P540" s="138">
        <f>O540*H540</f>
        <v>0</v>
      </c>
      <c r="Q540" s="138">
        <v>0</v>
      </c>
      <c r="R540" s="138">
        <f>Q540*H540</f>
        <v>0</v>
      </c>
      <c r="S540" s="138">
        <v>0</v>
      </c>
      <c r="T540" s="139">
        <f>S540*H540</f>
        <v>0</v>
      </c>
      <c r="AR540" s="140" t="s">
        <v>175</v>
      </c>
      <c r="AT540" s="140" t="s">
        <v>140</v>
      </c>
      <c r="AU540" s="140" t="s">
        <v>82</v>
      </c>
      <c r="AY540" s="16" t="s">
        <v>138</v>
      </c>
      <c r="BE540" s="141">
        <f>IF(N540="základní",J540,0)</f>
        <v>0</v>
      </c>
      <c r="BF540" s="141">
        <f>IF(N540="snížená",J540,0)</f>
        <v>0</v>
      </c>
      <c r="BG540" s="141">
        <f>IF(N540="zákl. přenesená",J540,0)</f>
        <v>0</v>
      </c>
      <c r="BH540" s="141">
        <f>IF(N540="sníž. přenesená",J540,0)</f>
        <v>0</v>
      </c>
      <c r="BI540" s="141">
        <f>IF(N540="nulová",J540,0)</f>
        <v>0</v>
      </c>
      <c r="BJ540" s="16" t="s">
        <v>80</v>
      </c>
      <c r="BK540" s="141">
        <f>ROUND(I540*H540,2)</f>
        <v>0</v>
      </c>
      <c r="BL540" s="16" t="s">
        <v>175</v>
      </c>
      <c r="BM540" s="140" t="s">
        <v>1010</v>
      </c>
    </row>
    <row r="541" spans="2:65" s="12" customFormat="1" x14ac:dyDescent="0.2">
      <c r="B541" s="142"/>
      <c r="D541" s="143" t="s">
        <v>146</v>
      </c>
      <c r="E541" s="144" t="s">
        <v>1</v>
      </c>
      <c r="F541" s="145" t="s">
        <v>1011</v>
      </c>
      <c r="H541" s="146">
        <v>186.4</v>
      </c>
      <c r="I541" s="147"/>
      <c r="L541" s="142"/>
      <c r="M541" s="148"/>
      <c r="T541" s="149"/>
      <c r="AT541" s="144" t="s">
        <v>146</v>
      </c>
      <c r="AU541" s="144" t="s">
        <v>82</v>
      </c>
      <c r="AV541" s="12" t="s">
        <v>82</v>
      </c>
      <c r="AW541" s="12" t="s">
        <v>30</v>
      </c>
      <c r="AX541" s="12" t="s">
        <v>73</v>
      </c>
      <c r="AY541" s="144" t="s">
        <v>138</v>
      </c>
    </row>
    <row r="542" spans="2:65" s="13" customFormat="1" x14ac:dyDescent="0.2">
      <c r="B542" s="150"/>
      <c r="D542" s="143" t="s">
        <v>146</v>
      </c>
      <c r="E542" s="151" t="s">
        <v>1</v>
      </c>
      <c r="F542" s="152" t="s">
        <v>148</v>
      </c>
      <c r="H542" s="153">
        <v>186.4</v>
      </c>
      <c r="I542" s="154"/>
      <c r="L542" s="150"/>
      <c r="M542" s="155"/>
      <c r="T542" s="156"/>
      <c r="AT542" s="151" t="s">
        <v>146</v>
      </c>
      <c r="AU542" s="151" t="s">
        <v>82</v>
      </c>
      <c r="AV542" s="13" t="s">
        <v>144</v>
      </c>
      <c r="AW542" s="13" t="s">
        <v>30</v>
      </c>
      <c r="AX542" s="13" t="s">
        <v>80</v>
      </c>
      <c r="AY542" s="151" t="s">
        <v>138</v>
      </c>
    </row>
    <row r="543" spans="2:65" s="1" customFormat="1" ht="21.75" customHeight="1" x14ac:dyDescent="0.2">
      <c r="B543" s="31"/>
      <c r="C543" s="128" t="s">
        <v>609</v>
      </c>
      <c r="D543" s="128" t="s">
        <v>140</v>
      </c>
      <c r="E543" s="129" t="s">
        <v>1012</v>
      </c>
      <c r="F543" s="130" t="s">
        <v>1013</v>
      </c>
      <c r="G543" s="131" t="s">
        <v>250</v>
      </c>
      <c r="H543" s="132">
        <v>5.95</v>
      </c>
      <c r="I543" s="133"/>
      <c r="J543" s="134">
        <f>ROUND(I543*H543,2)</f>
        <v>0</v>
      </c>
      <c r="K543" s="135"/>
      <c r="L543" s="31"/>
      <c r="M543" s="136" t="s">
        <v>1</v>
      </c>
      <c r="N543" s="137" t="s">
        <v>38</v>
      </c>
      <c r="P543" s="138">
        <f>O543*H543</f>
        <v>0</v>
      </c>
      <c r="Q543" s="138">
        <v>0</v>
      </c>
      <c r="R543" s="138">
        <f>Q543*H543</f>
        <v>0</v>
      </c>
      <c r="S543" s="138">
        <v>0</v>
      </c>
      <c r="T543" s="139">
        <f>S543*H543</f>
        <v>0</v>
      </c>
      <c r="AR543" s="140" t="s">
        <v>175</v>
      </c>
      <c r="AT543" s="140" t="s">
        <v>140</v>
      </c>
      <c r="AU543" s="140" t="s">
        <v>82</v>
      </c>
      <c r="AY543" s="16" t="s">
        <v>138</v>
      </c>
      <c r="BE543" s="141">
        <f>IF(N543="základní",J543,0)</f>
        <v>0</v>
      </c>
      <c r="BF543" s="141">
        <f>IF(N543="snížená",J543,0)</f>
        <v>0</v>
      </c>
      <c r="BG543" s="141">
        <f>IF(N543="zákl. přenesená",J543,0)</f>
        <v>0</v>
      </c>
      <c r="BH543" s="141">
        <f>IF(N543="sníž. přenesená",J543,0)</f>
        <v>0</v>
      </c>
      <c r="BI543" s="141">
        <f>IF(N543="nulová",J543,0)</f>
        <v>0</v>
      </c>
      <c r="BJ543" s="16" t="s">
        <v>80</v>
      </c>
      <c r="BK543" s="141">
        <f>ROUND(I543*H543,2)</f>
        <v>0</v>
      </c>
      <c r="BL543" s="16" t="s">
        <v>175</v>
      </c>
      <c r="BM543" s="140" t="s">
        <v>1014</v>
      </c>
    </row>
    <row r="544" spans="2:65" s="12" customFormat="1" x14ac:dyDescent="0.2">
      <c r="B544" s="142"/>
      <c r="D544" s="143" t="s">
        <v>146</v>
      </c>
      <c r="E544" s="144" t="s">
        <v>1</v>
      </c>
      <c r="F544" s="145" t="s">
        <v>1015</v>
      </c>
      <c r="H544" s="146">
        <v>5.95</v>
      </c>
      <c r="I544" s="147"/>
      <c r="L544" s="142"/>
      <c r="M544" s="148"/>
      <c r="T544" s="149"/>
      <c r="AT544" s="144" t="s">
        <v>146</v>
      </c>
      <c r="AU544" s="144" t="s">
        <v>82</v>
      </c>
      <c r="AV544" s="12" t="s">
        <v>82</v>
      </c>
      <c r="AW544" s="12" t="s">
        <v>30</v>
      </c>
      <c r="AX544" s="12" t="s">
        <v>73</v>
      </c>
      <c r="AY544" s="144" t="s">
        <v>138</v>
      </c>
    </row>
    <row r="545" spans="2:65" s="13" customFormat="1" x14ac:dyDescent="0.2">
      <c r="B545" s="150"/>
      <c r="D545" s="143" t="s">
        <v>146</v>
      </c>
      <c r="E545" s="151" t="s">
        <v>1</v>
      </c>
      <c r="F545" s="152" t="s">
        <v>148</v>
      </c>
      <c r="H545" s="153">
        <v>5.95</v>
      </c>
      <c r="I545" s="154"/>
      <c r="L545" s="150"/>
      <c r="M545" s="155"/>
      <c r="T545" s="156"/>
      <c r="AT545" s="151" t="s">
        <v>146</v>
      </c>
      <c r="AU545" s="151" t="s">
        <v>82</v>
      </c>
      <c r="AV545" s="13" t="s">
        <v>144</v>
      </c>
      <c r="AW545" s="13" t="s">
        <v>30</v>
      </c>
      <c r="AX545" s="13" t="s">
        <v>80</v>
      </c>
      <c r="AY545" s="151" t="s">
        <v>138</v>
      </c>
    </row>
    <row r="546" spans="2:65" s="1" customFormat="1" ht="24.2" customHeight="1" x14ac:dyDescent="0.2">
      <c r="B546" s="31"/>
      <c r="C546" s="128" t="s">
        <v>1016</v>
      </c>
      <c r="D546" s="128" t="s">
        <v>140</v>
      </c>
      <c r="E546" s="129" t="s">
        <v>1017</v>
      </c>
      <c r="F546" s="130" t="s">
        <v>1018</v>
      </c>
      <c r="G546" s="131" t="s">
        <v>549</v>
      </c>
      <c r="H546" s="132">
        <v>16293.3</v>
      </c>
      <c r="I546" s="133"/>
      <c r="J546" s="134">
        <f>ROUND(I546*H546,2)</f>
        <v>0</v>
      </c>
      <c r="K546" s="135"/>
      <c r="L546" s="31"/>
      <c r="M546" s="136" t="s">
        <v>1</v>
      </c>
      <c r="N546" s="137" t="s">
        <v>38</v>
      </c>
      <c r="P546" s="138">
        <f>O546*H546</f>
        <v>0</v>
      </c>
      <c r="Q546" s="138">
        <v>0</v>
      </c>
      <c r="R546" s="138">
        <f>Q546*H546</f>
        <v>0</v>
      </c>
      <c r="S546" s="138">
        <v>0</v>
      </c>
      <c r="T546" s="139">
        <f>S546*H546</f>
        <v>0</v>
      </c>
      <c r="AR546" s="140" t="s">
        <v>175</v>
      </c>
      <c r="AT546" s="140" t="s">
        <v>140</v>
      </c>
      <c r="AU546" s="140" t="s">
        <v>82</v>
      </c>
      <c r="AY546" s="16" t="s">
        <v>138</v>
      </c>
      <c r="BE546" s="141">
        <f>IF(N546="základní",J546,0)</f>
        <v>0</v>
      </c>
      <c r="BF546" s="141">
        <f>IF(N546="snížená",J546,0)</f>
        <v>0</v>
      </c>
      <c r="BG546" s="141">
        <f>IF(N546="zákl. přenesená",J546,0)</f>
        <v>0</v>
      </c>
      <c r="BH546" s="141">
        <f>IF(N546="sníž. přenesená",J546,0)</f>
        <v>0</v>
      </c>
      <c r="BI546" s="141">
        <f>IF(N546="nulová",J546,0)</f>
        <v>0</v>
      </c>
      <c r="BJ546" s="16" t="s">
        <v>80</v>
      </c>
      <c r="BK546" s="141">
        <f>ROUND(I546*H546,2)</f>
        <v>0</v>
      </c>
      <c r="BL546" s="16" t="s">
        <v>175</v>
      </c>
      <c r="BM546" s="140" t="s">
        <v>1019</v>
      </c>
    </row>
    <row r="547" spans="2:65" s="1" customFormat="1" ht="24.2" customHeight="1" x14ac:dyDescent="0.2">
      <c r="B547" s="31"/>
      <c r="C547" s="128" t="s">
        <v>618</v>
      </c>
      <c r="D547" s="128" t="s">
        <v>140</v>
      </c>
      <c r="E547" s="129" t="s">
        <v>1020</v>
      </c>
      <c r="F547" s="130" t="s">
        <v>1021</v>
      </c>
      <c r="G547" s="131" t="s">
        <v>582</v>
      </c>
      <c r="H547" s="174"/>
      <c r="I547" s="133"/>
      <c r="J547" s="134">
        <f>ROUND(I547*H547,2)</f>
        <v>0</v>
      </c>
      <c r="K547" s="135"/>
      <c r="L547" s="31"/>
      <c r="M547" s="136" t="s">
        <v>1</v>
      </c>
      <c r="N547" s="137" t="s">
        <v>38</v>
      </c>
      <c r="P547" s="138">
        <f>O547*H547</f>
        <v>0</v>
      </c>
      <c r="Q547" s="138">
        <v>0</v>
      </c>
      <c r="R547" s="138">
        <f>Q547*H547</f>
        <v>0</v>
      </c>
      <c r="S547" s="138">
        <v>0</v>
      </c>
      <c r="T547" s="139">
        <f>S547*H547</f>
        <v>0</v>
      </c>
      <c r="AR547" s="140" t="s">
        <v>175</v>
      </c>
      <c r="AT547" s="140" t="s">
        <v>140</v>
      </c>
      <c r="AU547" s="140" t="s">
        <v>82</v>
      </c>
      <c r="AY547" s="16" t="s">
        <v>138</v>
      </c>
      <c r="BE547" s="141">
        <f>IF(N547="základní",J547,0)</f>
        <v>0</v>
      </c>
      <c r="BF547" s="141">
        <f>IF(N547="snížená",J547,0)</f>
        <v>0</v>
      </c>
      <c r="BG547" s="141">
        <f>IF(N547="zákl. přenesená",J547,0)</f>
        <v>0</v>
      </c>
      <c r="BH547" s="141">
        <f>IF(N547="sníž. přenesená",J547,0)</f>
        <v>0</v>
      </c>
      <c r="BI547" s="141">
        <f>IF(N547="nulová",J547,0)</f>
        <v>0</v>
      </c>
      <c r="BJ547" s="16" t="s">
        <v>80</v>
      </c>
      <c r="BK547" s="141">
        <f>ROUND(I547*H547,2)</f>
        <v>0</v>
      </c>
      <c r="BL547" s="16" t="s">
        <v>175</v>
      </c>
      <c r="BM547" s="140" t="s">
        <v>1022</v>
      </c>
    </row>
    <row r="548" spans="2:65" s="11" customFormat="1" ht="22.9" customHeight="1" x14ac:dyDescent="0.2">
      <c r="B548" s="116"/>
      <c r="D548" s="117" t="s">
        <v>72</v>
      </c>
      <c r="E548" s="126" t="s">
        <v>1023</v>
      </c>
      <c r="F548" s="126" t="s">
        <v>1024</v>
      </c>
      <c r="I548" s="119"/>
      <c r="J548" s="127">
        <f>BK548</f>
        <v>0</v>
      </c>
      <c r="L548" s="116"/>
      <c r="M548" s="121"/>
      <c r="P548" s="122">
        <f>SUM(P549:P559)</f>
        <v>0</v>
      </c>
      <c r="R548" s="122">
        <f>SUM(R549:R559)</f>
        <v>0</v>
      </c>
      <c r="T548" s="123">
        <f>SUM(T549:T559)</f>
        <v>0</v>
      </c>
      <c r="AR548" s="117" t="s">
        <v>82</v>
      </c>
      <c r="AT548" s="124" t="s">
        <v>72</v>
      </c>
      <c r="AU548" s="124" t="s">
        <v>80</v>
      </c>
      <c r="AY548" s="117" t="s">
        <v>138</v>
      </c>
      <c r="BK548" s="125">
        <f>SUM(BK549:BK559)</f>
        <v>0</v>
      </c>
    </row>
    <row r="549" spans="2:65" s="1" customFormat="1" ht="24.2" customHeight="1" x14ac:dyDescent="0.2">
      <c r="B549" s="31"/>
      <c r="C549" s="128" t="s">
        <v>1025</v>
      </c>
      <c r="D549" s="128" t="s">
        <v>140</v>
      </c>
      <c r="E549" s="129" t="s">
        <v>1026</v>
      </c>
      <c r="F549" s="130" t="s">
        <v>1027</v>
      </c>
      <c r="G549" s="131" t="s">
        <v>186</v>
      </c>
      <c r="H549" s="132">
        <v>28.4</v>
      </c>
      <c r="I549" s="133"/>
      <c r="J549" s="134">
        <f>ROUND(I549*H549,2)</f>
        <v>0</v>
      </c>
      <c r="K549" s="135"/>
      <c r="L549" s="31"/>
      <c r="M549" s="136" t="s">
        <v>1</v>
      </c>
      <c r="N549" s="137" t="s">
        <v>38</v>
      </c>
      <c r="P549" s="138">
        <f>O549*H549</f>
        <v>0</v>
      </c>
      <c r="Q549" s="138">
        <v>0</v>
      </c>
      <c r="R549" s="138">
        <f>Q549*H549</f>
        <v>0</v>
      </c>
      <c r="S549" s="138">
        <v>0</v>
      </c>
      <c r="T549" s="139">
        <f>S549*H549</f>
        <v>0</v>
      </c>
      <c r="AR549" s="140" t="s">
        <v>175</v>
      </c>
      <c r="AT549" s="140" t="s">
        <v>140</v>
      </c>
      <c r="AU549" s="140" t="s">
        <v>82</v>
      </c>
      <c r="AY549" s="16" t="s">
        <v>138</v>
      </c>
      <c r="BE549" s="141">
        <f>IF(N549="základní",J549,0)</f>
        <v>0</v>
      </c>
      <c r="BF549" s="141">
        <f>IF(N549="snížená",J549,0)</f>
        <v>0</v>
      </c>
      <c r="BG549" s="141">
        <f>IF(N549="zákl. přenesená",J549,0)</f>
        <v>0</v>
      </c>
      <c r="BH549" s="141">
        <f>IF(N549="sníž. přenesená",J549,0)</f>
        <v>0</v>
      </c>
      <c r="BI549" s="141">
        <f>IF(N549="nulová",J549,0)</f>
        <v>0</v>
      </c>
      <c r="BJ549" s="16" t="s">
        <v>80</v>
      </c>
      <c r="BK549" s="141">
        <f>ROUND(I549*H549,2)</f>
        <v>0</v>
      </c>
      <c r="BL549" s="16" t="s">
        <v>175</v>
      </c>
      <c r="BM549" s="140" t="s">
        <v>1028</v>
      </c>
    </row>
    <row r="550" spans="2:65" s="14" customFormat="1" x14ac:dyDescent="0.2">
      <c r="B550" s="168"/>
      <c r="D550" s="143" t="s">
        <v>146</v>
      </c>
      <c r="E550" s="169" t="s">
        <v>1</v>
      </c>
      <c r="F550" s="170" t="s">
        <v>1029</v>
      </c>
      <c r="H550" s="169" t="s">
        <v>1</v>
      </c>
      <c r="I550" s="171"/>
      <c r="L550" s="168"/>
      <c r="M550" s="172"/>
      <c r="T550" s="173"/>
      <c r="AT550" s="169" t="s">
        <v>146</v>
      </c>
      <c r="AU550" s="169" t="s">
        <v>82</v>
      </c>
      <c r="AV550" s="14" t="s">
        <v>80</v>
      </c>
      <c r="AW550" s="14" t="s">
        <v>30</v>
      </c>
      <c r="AX550" s="14" t="s">
        <v>73</v>
      </c>
      <c r="AY550" s="169" t="s">
        <v>138</v>
      </c>
    </row>
    <row r="551" spans="2:65" s="12" customFormat="1" x14ac:dyDescent="0.2">
      <c r="B551" s="142"/>
      <c r="D551" s="143" t="s">
        <v>146</v>
      </c>
      <c r="E551" s="144" t="s">
        <v>1</v>
      </c>
      <c r="F551" s="145" t="s">
        <v>1030</v>
      </c>
      <c r="H551" s="146">
        <v>28.4</v>
      </c>
      <c r="I551" s="147"/>
      <c r="L551" s="142"/>
      <c r="M551" s="148"/>
      <c r="T551" s="149"/>
      <c r="AT551" s="144" t="s">
        <v>146</v>
      </c>
      <c r="AU551" s="144" t="s">
        <v>82</v>
      </c>
      <c r="AV551" s="12" t="s">
        <v>82</v>
      </c>
      <c r="AW551" s="12" t="s">
        <v>30</v>
      </c>
      <c r="AX551" s="12" t="s">
        <v>73</v>
      </c>
      <c r="AY551" s="144" t="s">
        <v>138</v>
      </c>
    </row>
    <row r="552" spans="2:65" s="13" customFormat="1" x14ac:dyDescent="0.2">
      <c r="B552" s="150"/>
      <c r="D552" s="143" t="s">
        <v>146</v>
      </c>
      <c r="E552" s="151" t="s">
        <v>1</v>
      </c>
      <c r="F552" s="152" t="s">
        <v>148</v>
      </c>
      <c r="H552" s="153">
        <v>28.4</v>
      </c>
      <c r="I552" s="154"/>
      <c r="L552" s="150"/>
      <c r="M552" s="155"/>
      <c r="T552" s="156"/>
      <c r="AT552" s="151" t="s">
        <v>146</v>
      </c>
      <c r="AU552" s="151" t="s">
        <v>82</v>
      </c>
      <c r="AV552" s="13" t="s">
        <v>144</v>
      </c>
      <c r="AW552" s="13" t="s">
        <v>30</v>
      </c>
      <c r="AX552" s="13" t="s">
        <v>80</v>
      </c>
      <c r="AY552" s="151" t="s">
        <v>138</v>
      </c>
    </row>
    <row r="553" spans="2:65" s="1" customFormat="1" ht="16.5" customHeight="1" x14ac:dyDescent="0.2">
      <c r="B553" s="31"/>
      <c r="C553" s="157" t="s">
        <v>1031</v>
      </c>
      <c r="D553" s="157" t="s">
        <v>216</v>
      </c>
      <c r="E553" s="158" t="s">
        <v>1032</v>
      </c>
      <c r="F553" s="159" t="s">
        <v>1033</v>
      </c>
      <c r="G553" s="160" t="s">
        <v>186</v>
      </c>
      <c r="H553" s="161">
        <v>29.82</v>
      </c>
      <c r="I553" s="162"/>
      <c r="J553" s="163">
        <f>ROUND(I553*H553,2)</f>
        <v>0</v>
      </c>
      <c r="K553" s="164"/>
      <c r="L553" s="165"/>
      <c r="M553" s="166" t="s">
        <v>1</v>
      </c>
      <c r="N553" s="167" t="s">
        <v>38</v>
      </c>
      <c r="P553" s="138">
        <f>O553*H553</f>
        <v>0</v>
      </c>
      <c r="Q553" s="138">
        <v>0</v>
      </c>
      <c r="R553" s="138">
        <f>Q553*H553</f>
        <v>0</v>
      </c>
      <c r="S553" s="138">
        <v>0</v>
      </c>
      <c r="T553" s="139">
        <f>S553*H553</f>
        <v>0</v>
      </c>
      <c r="AR553" s="140" t="s">
        <v>215</v>
      </c>
      <c r="AT553" s="140" t="s">
        <v>216</v>
      </c>
      <c r="AU553" s="140" t="s">
        <v>82</v>
      </c>
      <c r="AY553" s="16" t="s">
        <v>138</v>
      </c>
      <c r="BE553" s="141">
        <f>IF(N553="základní",J553,0)</f>
        <v>0</v>
      </c>
      <c r="BF553" s="141">
        <f>IF(N553="snížená",J553,0)</f>
        <v>0</v>
      </c>
      <c r="BG553" s="141">
        <f>IF(N553="zákl. přenesená",J553,0)</f>
        <v>0</v>
      </c>
      <c r="BH553" s="141">
        <f>IF(N553="sníž. přenesená",J553,0)</f>
        <v>0</v>
      </c>
      <c r="BI553" s="141">
        <f>IF(N553="nulová",J553,0)</f>
        <v>0</v>
      </c>
      <c r="BJ553" s="16" t="s">
        <v>80</v>
      </c>
      <c r="BK553" s="141">
        <f>ROUND(I553*H553,2)</f>
        <v>0</v>
      </c>
      <c r="BL553" s="16" t="s">
        <v>175</v>
      </c>
      <c r="BM553" s="140" t="s">
        <v>1034</v>
      </c>
    </row>
    <row r="554" spans="2:65" s="12" customFormat="1" x14ac:dyDescent="0.2">
      <c r="B554" s="142"/>
      <c r="D554" s="143" t="s">
        <v>146</v>
      </c>
      <c r="E554" s="144" t="s">
        <v>1</v>
      </c>
      <c r="F554" s="145" t="s">
        <v>1035</v>
      </c>
      <c r="H554" s="146">
        <v>29.82</v>
      </c>
      <c r="I554" s="147"/>
      <c r="L554" s="142"/>
      <c r="M554" s="148"/>
      <c r="T554" s="149"/>
      <c r="AT554" s="144" t="s">
        <v>146</v>
      </c>
      <c r="AU554" s="144" t="s">
        <v>82</v>
      </c>
      <c r="AV554" s="12" t="s">
        <v>82</v>
      </c>
      <c r="AW554" s="12" t="s">
        <v>30</v>
      </c>
      <c r="AX554" s="12" t="s">
        <v>73</v>
      </c>
      <c r="AY554" s="144" t="s">
        <v>138</v>
      </c>
    </row>
    <row r="555" spans="2:65" s="13" customFormat="1" x14ac:dyDescent="0.2">
      <c r="B555" s="150"/>
      <c r="D555" s="143" t="s">
        <v>146</v>
      </c>
      <c r="E555" s="151" t="s">
        <v>1</v>
      </c>
      <c r="F555" s="152" t="s">
        <v>148</v>
      </c>
      <c r="H555" s="153">
        <v>29.82</v>
      </c>
      <c r="I555" s="154"/>
      <c r="L555" s="150"/>
      <c r="M555" s="155"/>
      <c r="T555" s="156"/>
      <c r="AT555" s="151" t="s">
        <v>146</v>
      </c>
      <c r="AU555" s="151" t="s">
        <v>82</v>
      </c>
      <c r="AV555" s="13" t="s">
        <v>144</v>
      </c>
      <c r="AW555" s="13" t="s">
        <v>30</v>
      </c>
      <c r="AX555" s="13" t="s">
        <v>80</v>
      </c>
      <c r="AY555" s="151" t="s">
        <v>138</v>
      </c>
    </row>
    <row r="556" spans="2:65" s="1" customFormat="1" ht="24.2" customHeight="1" x14ac:dyDescent="0.2">
      <c r="B556" s="31"/>
      <c r="C556" s="128" t="s">
        <v>1036</v>
      </c>
      <c r="D556" s="128" t="s">
        <v>140</v>
      </c>
      <c r="E556" s="129" t="s">
        <v>1037</v>
      </c>
      <c r="F556" s="130" t="s">
        <v>1038</v>
      </c>
      <c r="G556" s="131" t="s">
        <v>250</v>
      </c>
      <c r="H556" s="132">
        <v>38.799999999999997</v>
      </c>
      <c r="I556" s="133"/>
      <c r="J556" s="134">
        <f>ROUND(I556*H556,2)</f>
        <v>0</v>
      </c>
      <c r="K556" s="135"/>
      <c r="L556" s="31"/>
      <c r="M556" s="136" t="s">
        <v>1</v>
      </c>
      <c r="N556" s="137" t="s">
        <v>38</v>
      </c>
      <c r="P556" s="138">
        <f>O556*H556</f>
        <v>0</v>
      </c>
      <c r="Q556" s="138">
        <v>0</v>
      </c>
      <c r="R556" s="138">
        <f>Q556*H556</f>
        <v>0</v>
      </c>
      <c r="S556" s="138">
        <v>0</v>
      </c>
      <c r="T556" s="139">
        <f>S556*H556</f>
        <v>0</v>
      </c>
      <c r="AR556" s="140" t="s">
        <v>175</v>
      </c>
      <c r="AT556" s="140" t="s">
        <v>140</v>
      </c>
      <c r="AU556" s="140" t="s">
        <v>82</v>
      </c>
      <c r="AY556" s="16" t="s">
        <v>138</v>
      </c>
      <c r="BE556" s="141">
        <f>IF(N556="základní",J556,0)</f>
        <v>0</v>
      </c>
      <c r="BF556" s="141">
        <f>IF(N556="snížená",J556,0)</f>
        <v>0</v>
      </c>
      <c r="BG556" s="141">
        <f>IF(N556="zákl. přenesená",J556,0)</f>
        <v>0</v>
      </c>
      <c r="BH556" s="141">
        <f>IF(N556="sníž. přenesená",J556,0)</f>
        <v>0</v>
      </c>
      <c r="BI556" s="141">
        <f>IF(N556="nulová",J556,0)</f>
        <v>0</v>
      </c>
      <c r="BJ556" s="16" t="s">
        <v>80</v>
      </c>
      <c r="BK556" s="141">
        <f>ROUND(I556*H556,2)</f>
        <v>0</v>
      </c>
      <c r="BL556" s="16" t="s">
        <v>175</v>
      </c>
      <c r="BM556" s="140" t="s">
        <v>1039</v>
      </c>
    </row>
    <row r="557" spans="2:65" s="12" customFormat="1" x14ac:dyDescent="0.2">
      <c r="B557" s="142"/>
      <c r="D557" s="143" t="s">
        <v>146</v>
      </c>
      <c r="E557" s="144" t="s">
        <v>1</v>
      </c>
      <c r="F557" s="145" t="s">
        <v>1040</v>
      </c>
      <c r="H557" s="146">
        <v>38.799999999999997</v>
      </c>
      <c r="I557" s="147"/>
      <c r="L557" s="142"/>
      <c r="M557" s="148"/>
      <c r="T557" s="149"/>
      <c r="AT557" s="144" t="s">
        <v>146</v>
      </c>
      <c r="AU557" s="144" t="s">
        <v>82</v>
      </c>
      <c r="AV557" s="12" t="s">
        <v>82</v>
      </c>
      <c r="AW557" s="12" t="s">
        <v>30</v>
      </c>
      <c r="AX557" s="12" t="s">
        <v>73</v>
      </c>
      <c r="AY557" s="144" t="s">
        <v>138</v>
      </c>
    </row>
    <row r="558" spans="2:65" s="13" customFormat="1" x14ac:dyDescent="0.2">
      <c r="B558" s="150"/>
      <c r="D558" s="143" t="s">
        <v>146</v>
      </c>
      <c r="E558" s="151" t="s">
        <v>1</v>
      </c>
      <c r="F558" s="152" t="s">
        <v>148</v>
      </c>
      <c r="H558" s="153">
        <v>38.799999999999997</v>
      </c>
      <c r="I558" s="154"/>
      <c r="L558" s="150"/>
      <c r="M558" s="155"/>
      <c r="T558" s="156"/>
      <c r="AT558" s="151" t="s">
        <v>146</v>
      </c>
      <c r="AU558" s="151" t="s">
        <v>82</v>
      </c>
      <c r="AV558" s="13" t="s">
        <v>144</v>
      </c>
      <c r="AW558" s="13" t="s">
        <v>30</v>
      </c>
      <c r="AX558" s="13" t="s">
        <v>80</v>
      </c>
      <c r="AY558" s="151" t="s">
        <v>138</v>
      </c>
    </row>
    <row r="559" spans="2:65" s="1" customFormat="1" ht="24.2" customHeight="1" x14ac:dyDescent="0.2">
      <c r="B559" s="31"/>
      <c r="C559" s="128" t="s">
        <v>627</v>
      </c>
      <c r="D559" s="128" t="s">
        <v>140</v>
      </c>
      <c r="E559" s="129" t="s">
        <v>1041</v>
      </c>
      <c r="F559" s="130" t="s">
        <v>1042</v>
      </c>
      <c r="G559" s="131" t="s">
        <v>582</v>
      </c>
      <c r="H559" s="174"/>
      <c r="I559" s="133"/>
      <c r="J559" s="134">
        <f>ROUND(I559*H559,2)</f>
        <v>0</v>
      </c>
      <c r="K559" s="135"/>
      <c r="L559" s="31"/>
      <c r="M559" s="136" t="s">
        <v>1</v>
      </c>
      <c r="N559" s="137" t="s">
        <v>38</v>
      </c>
      <c r="P559" s="138">
        <f>O559*H559</f>
        <v>0</v>
      </c>
      <c r="Q559" s="138">
        <v>0</v>
      </c>
      <c r="R559" s="138">
        <f>Q559*H559</f>
        <v>0</v>
      </c>
      <c r="S559" s="138">
        <v>0</v>
      </c>
      <c r="T559" s="139">
        <f>S559*H559</f>
        <v>0</v>
      </c>
      <c r="AR559" s="140" t="s">
        <v>175</v>
      </c>
      <c r="AT559" s="140" t="s">
        <v>140</v>
      </c>
      <c r="AU559" s="140" t="s">
        <v>82</v>
      </c>
      <c r="AY559" s="16" t="s">
        <v>138</v>
      </c>
      <c r="BE559" s="141">
        <f>IF(N559="základní",J559,0)</f>
        <v>0</v>
      </c>
      <c r="BF559" s="141">
        <f>IF(N559="snížená",J559,0)</f>
        <v>0</v>
      </c>
      <c r="BG559" s="141">
        <f>IF(N559="zákl. přenesená",J559,0)</f>
        <v>0</v>
      </c>
      <c r="BH559" s="141">
        <f>IF(N559="sníž. přenesená",J559,0)</f>
        <v>0</v>
      </c>
      <c r="BI559" s="141">
        <f>IF(N559="nulová",J559,0)</f>
        <v>0</v>
      </c>
      <c r="BJ559" s="16" t="s">
        <v>80</v>
      </c>
      <c r="BK559" s="141">
        <f>ROUND(I559*H559,2)</f>
        <v>0</v>
      </c>
      <c r="BL559" s="16" t="s">
        <v>175</v>
      </c>
      <c r="BM559" s="140" t="s">
        <v>1043</v>
      </c>
    </row>
    <row r="560" spans="2:65" s="11" customFormat="1" ht="22.9" customHeight="1" x14ac:dyDescent="0.2">
      <c r="B560" s="116"/>
      <c r="D560" s="117" t="s">
        <v>72</v>
      </c>
      <c r="E560" s="126" t="s">
        <v>1044</v>
      </c>
      <c r="F560" s="126" t="s">
        <v>1045</v>
      </c>
      <c r="I560" s="119"/>
      <c r="J560" s="127">
        <f>BK560</f>
        <v>0</v>
      </c>
      <c r="L560" s="116"/>
      <c r="M560" s="121"/>
      <c r="P560" s="122">
        <f>SUM(P561:P564)</f>
        <v>0</v>
      </c>
      <c r="R560" s="122">
        <f>SUM(R561:R564)</f>
        <v>0</v>
      </c>
      <c r="T560" s="123">
        <f>SUM(T561:T564)</f>
        <v>0</v>
      </c>
      <c r="AR560" s="117" t="s">
        <v>82</v>
      </c>
      <c r="AT560" s="124" t="s">
        <v>72</v>
      </c>
      <c r="AU560" s="124" t="s">
        <v>80</v>
      </c>
      <c r="AY560" s="117" t="s">
        <v>138</v>
      </c>
      <c r="BK560" s="125">
        <f>SUM(BK561:BK564)</f>
        <v>0</v>
      </c>
    </row>
    <row r="561" spans="2:65" s="1" customFormat="1" ht="24.2" customHeight="1" x14ac:dyDescent="0.2">
      <c r="B561" s="31"/>
      <c r="C561" s="128" t="s">
        <v>1046</v>
      </c>
      <c r="D561" s="128" t="s">
        <v>140</v>
      </c>
      <c r="E561" s="129" t="s">
        <v>1047</v>
      </c>
      <c r="F561" s="130" t="s">
        <v>1048</v>
      </c>
      <c r="G561" s="131" t="s">
        <v>186</v>
      </c>
      <c r="H561" s="132">
        <v>125.48</v>
      </c>
      <c r="I561" s="133"/>
      <c r="J561" s="134">
        <f>ROUND(I561*H561,2)</f>
        <v>0</v>
      </c>
      <c r="K561" s="135"/>
      <c r="L561" s="31"/>
      <c r="M561" s="136" t="s">
        <v>1</v>
      </c>
      <c r="N561" s="137" t="s">
        <v>38</v>
      </c>
      <c r="P561" s="138">
        <f>O561*H561</f>
        <v>0</v>
      </c>
      <c r="Q561" s="138">
        <v>0</v>
      </c>
      <c r="R561" s="138">
        <f>Q561*H561</f>
        <v>0</v>
      </c>
      <c r="S561" s="138">
        <v>0</v>
      </c>
      <c r="T561" s="139">
        <f>S561*H561</f>
        <v>0</v>
      </c>
      <c r="AR561" s="140" t="s">
        <v>175</v>
      </c>
      <c r="AT561" s="140" t="s">
        <v>140</v>
      </c>
      <c r="AU561" s="140" t="s">
        <v>82</v>
      </c>
      <c r="AY561" s="16" t="s">
        <v>138</v>
      </c>
      <c r="BE561" s="141">
        <f>IF(N561="základní",J561,0)</f>
        <v>0</v>
      </c>
      <c r="BF561" s="141">
        <f>IF(N561="snížená",J561,0)</f>
        <v>0</v>
      </c>
      <c r="BG561" s="141">
        <f>IF(N561="zákl. přenesená",J561,0)</f>
        <v>0</v>
      </c>
      <c r="BH561" s="141">
        <f>IF(N561="sníž. přenesená",J561,0)</f>
        <v>0</v>
      </c>
      <c r="BI561" s="141">
        <f>IF(N561="nulová",J561,0)</f>
        <v>0</v>
      </c>
      <c r="BJ561" s="16" t="s">
        <v>80</v>
      </c>
      <c r="BK561" s="141">
        <f>ROUND(I561*H561,2)</f>
        <v>0</v>
      </c>
      <c r="BL561" s="16" t="s">
        <v>175</v>
      </c>
      <c r="BM561" s="140" t="s">
        <v>1049</v>
      </c>
    </row>
    <row r="562" spans="2:65" s="12" customFormat="1" x14ac:dyDescent="0.2">
      <c r="B562" s="142"/>
      <c r="D562" s="143" t="s">
        <v>146</v>
      </c>
      <c r="E562" s="144" t="s">
        <v>1</v>
      </c>
      <c r="F562" s="145" t="s">
        <v>1050</v>
      </c>
      <c r="H562" s="146">
        <v>125.48</v>
      </c>
      <c r="I562" s="147"/>
      <c r="L562" s="142"/>
      <c r="M562" s="148"/>
      <c r="T562" s="149"/>
      <c r="AT562" s="144" t="s">
        <v>146</v>
      </c>
      <c r="AU562" s="144" t="s">
        <v>82</v>
      </c>
      <c r="AV562" s="12" t="s">
        <v>82</v>
      </c>
      <c r="AW562" s="12" t="s">
        <v>30</v>
      </c>
      <c r="AX562" s="12" t="s">
        <v>73</v>
      </c>
      <c r="AY562" s="144" t="s">
        <v>138</v>
      </c>
    </row>
    <row r="563" spans="2:65" s="13" customFormat="1" x14ac:dyDescent="0.2">
      <c r="B563" s="150"/>
      <c r="D563" s="143" t="s">
        <v>146</v>
      </c>
      <c r="E563" s="151" t="s">
        <v>1</v>
      </c>
      <c r="F563" s="152" t="s">
        <v>148</v>
      </c>
      <c r="H563" s="153">
        <v>125.48</v>
      </c>
      <c r="I563" s="154"/>
      <c r="L563" s="150"/>
      <c r="M563" s="155"/>
      <c r="T563" s="156"/>
      <c r="AT563" s="151" t="s">
        <v>146</v>
      </c>
      <c r="AU563" s="151" t="s">
        <v>82</v>
      </c>
      <c r="AV563" s="13" t="s">
        <v>144</v>
      </c>
      <c r="AW563" s="13" t="s">
        <v>30</v>
      </c>
      <c r="AX563" s="13" t="s">
        <v>80</v>
      </c>
      <c r="AY563" s="151" t="s">
        <v>138</v>
      </c>
    </row>
    <row r="564" spans="2:65" s="1" customFormat="1" ht="24.2" customHeight="1" x14ac:dyDescent="0.2">
      <c r="B564" s="31"/>
      <c r="C564" s="128" t="s">
        <v>631</v>
      </c>
      <c r="D564" s="128" t="s">
        <v>140</v>
      </c>
      <c r="E564" s="129" t="s">
        <v>1051</v>
      </c>
      <c r="F564" s="130" t="s">
        <v>1052</v>
      </c>
      <c r="G564" s="131" t="s">
        <v>582</v>
      </c>
      <c r="H564" s="174"/>
      <c r="I564" s="133"/>
      <c r="J564" s="134">
        <f>ROUND(I564*H564,2)</f>
        <v>0</v>
      </c>
      <c r="K564" s="135"/>
      <c r="L564" s="31"/>
      <c r="M564" s="136" t="s">
        <v>1</v>
      </c>
      <c r="N564" s="137" t="s">
        <v>38</v>
      </c>
      <c r="P564" s="138">
        <f>O564*H564</f>
        <v>0</v>
      </c>
      <c r="Q564" s="138">
        <v>0</v>
      </c>
      <c r="R564" s="138">
        <f>Q564*H564</f>
        <v>0</v>
      </c>
      <c r="S564" s="138">
        <v>0</v>
      </c>
      <c r="T564" s="139">
        <f>S564*H564</f>
        <v>0</v>
      </c>
      <c r="AR564" s="140" t="s">
        <v>175</v>
      </c>
      <c r="AT564" s="140" t="s">
        <v>140</v>
      </c>
      <c r="AU564" s="140" t="s">
        <v>82</v>
      </c>
      <c r="AY564" s="16" t="s">
        <v>138</v>
      </c>
      <c r="BE564" s="141">
        <f>IF(N564="základní",J564,0)</f>
        <v>0</v>
      </c>
      <c r="BF564" s="141">
        <f>IF(N564="snížená",J564,0)</f>
        <v>0</v>
      </c>
      <c r="BG564" s="141">
        <f>IF(N564="zákl. přenesená",J564,0)</f>
        <v>0</v>
      </c>
      <c r="BH564" s="141">
        <f>IF(N564="sníž. přenesená",J564,0)</f>
        <v>0</v>
      </c>
      <c r="BI564" s="141">
        <f>IF(N564="nulová",J564,0)</f>
        <v>0</v>
      </c>
      <c r="BJ564" s="16" t="s">
        <v>80</v>
      </c>
      <c r="BK564" s="141">
        <f>ROUND(I564*H564,2)</f>
        <v>0</v>
      </c>
      <c r="BL564" s="16" t="s">
        <v>175</v>
      </c>
      <c r="BM564" s="140" t="s">
        <v>1053</v>
      </c>
    </row>
    <row r="565" spans="2:65" s="11" customFormat="1" ht="22.9" customHeight="1" x14ac:dyDescent="0.2">
      <c r="B565" s="116"/>
      <c r="D565" s="117" t="s">
        <v>72</v>
      </c>
      <c r="E565" s="126" t="s">
        <v>1054</v>
      </c>
      <c r="F565" s="126" t="s">
        <v>1055</v>
      </c>
      <c r="I565" s="119"/>
      <c r="J565" s="127">
        <f>BK565</f>
        <v>0</v>
      </c>
      <c r="L565" s="116"/>
      <c r="M565" s="121"/>
      <c r="P565" s="122">
        <f>SUM(P566:P593)</f>
        <v>0</v>
      </c>
      <c r="R565" s="122">
        <f>SUM(R566:R593)</f>
        <v>1.31019</v>
      </c>
      <c r="T565" s="123">
        <f>SUM(T566:T593)</f>
        <v>0</v>
      </c>
      <c r="AR565" s="117" t="s">
        <v>82</v>
      </c>
      <c r="AT565" s="124" t="s">
        <v>72</v>
      </c>
      <c r="AU565" s="124" t="s">
        <v>80</v>
      </c>
      <c r="AY565" s="117" t="s">
        <v>138</v>
      </c>
      <c r="BK565" s="125">
        <f>SUM(BK566:BK593)</f>
        <v>0</v>
      </c>
    </row>
    <row r="566" spans="2:65" s="1" customFormat="1" ht="37.9" customHeight="1" x14ac:dyDescent="0.2">
      <c r="B566" s="31"/>
      <c r="C566" s="157" t="s">
        <v>1056</v>
      </c>
      <c r="D566" s="157" t="s">
        <v>216</v>
      </c>
      <c r="E566" s="158" t="s">
        <v>1057</v>
      </c>
      <c r="F566" s="159" t="s">
        <v>1058</v>
      </c>
      <c r="G566" s="160" t="s">
        <v>186</v>
      </c>
      <c r="H566" s="161">
        <v>172.32599999999999</v>
      </c>
      <c r="I566" s="162"/>
      <c r="J566" s="163">
        <f>ROUND(I566*H566,2)</f>
        <v>0</v>
      </c>
      <c r="K566" s="164"/>
      <c r="L566" s="165"/>
      <c r="M566" s="166" t="s">
        <v>1</v>
      </c>
      <c r="N566" s="167" t="s">
        <v>38</v>
      </c>
      <c r="P566" s="138">
        <f>O566*H566</f>
        <v>0</v>
      </c>
      <c r="Q566" s="138">
        <v>0</v>
      </c>
      <c r="R566" s="138">
        <f>Q566*H566</f>
        <v>0</v>
      </c>
      <c r="S566" s="138">
        <v>0</v>
      </c>
      <c r="T566" s="139">
        <f>S566*H566</f>
        <v>0</v>
      </c>
      <c r="AR566" s="140" t="s">
        <v>215</v>
      </c>
      <c r="AT566" s="140" t="s">
        <v>216</v>
      </c>
      <c r="AU566" s="140" t="s">
        <v>82</v>
      </c>
      <c r="AY566" s="16" t="s">
        <v>138</v>
      </c>
      <c r="BE566" s="141">
        <f>IF(N566="základní",J566,0)</f>
        <v>0</v>
      </c>
      <c r="BF566" s="141">
        <f>IF(N566="snížená",J566,0)</f>
        <v>0</v>
      </c>
      <c r="BG566" s="141">
        <f>IF(N566="zákl. přenesená",J566,0)</f>
        <v>0</v>
      </c>
      <c r="BH566" s="141">
        <f>IF(N566="sníž. přenesená",J566,0)</f>
        <v>0</v>
      </c>
      <c r="BI566" s="141">
        <f>IF(N566="nulová",J566,0)</f>
        <v>0</v>
      </c>
      <c r="BJ566" s="16" t="s">
        <v>80</v>
      </c>
      <c r="BK566" s="141">
        <f>ROUND(I566*H566,2)</f>
        <v>0</v>
      </c>
      <c r="BL566" s="16" t="s">
        <v>175</v>
      </c>
      <c r="BM566" s="140" t="s">
        <v>1059</v>
      </c>
    </row>
    <row r="567" spans="2:65" s="14" customFormat="1" x14ac:dyDescent="0.2">
      <c r="B567" s="168"/>
      <c r="D567" s="143" t="s">
        <v>146</v>
      </c>
      <c r="E567" s="169" t="s">
        <v>1</v>
      </c>
      <c r="F567" s="170" t="s">
        <v>1060</v>
      </c>
      <c r="H567" s="169" t="s">
        <v>1</v>
      </c>
      <c r="I567" s="171"/>
      <c r="L567" s="168"/>
      <c r="M567" s="172"/>
      <c r="T567" s="173"/>
      <c r="AT567" s="169" t="s">
        <v>146</v>
      </c>
      <c r="AU567" s="169" t="s">
        <v>82</v>
      </c>
      <c r="AV567" s="14" t="s">
        <v>80</v>
      </c>
      <c r="AW567" s="14" t="s">
        <v>30</v>
      </c>
      <c r="AX567" s="14" t="s">
        <v>73</v>
      </c>
      <c r="AY567" s="169" t="s">
        <v>138</v>
      </c>
    </row>
    <row r="568" spans="2:65" s="12" customFormat="1" x14ac:dyDescent="0.2">
      <c r="B568" s="142"/>
      <c r="D568" s="143" t="s">
        <v>146</v>
      </c>
      <c r="E568" s="144" t="s">
        <v>1</v>
      </c>
      <c r="F568" s="145" t="s">
        <v>1061</v>
      </c>
      <c r="H568" s="146">
        <v>172.32599999999999</v>
      </c>
      <c r="I568" s="147"/>
      <c r="L568" s="142"/>
      <c r="M568" s="148"/>
      <c r="T568" s="149"/>
      <c r="AT568" s="144" t="s">
        <v>146</v>
      </c>
      <c r="AU568" s="144" t="s">
        <v>82</v>
      </c>
      <c r="AV568" s="12" t="s">
        <v>82</v>
      </c>
      <c r="AW568" s="12" t="s">
        <v>30</v>
      </c>
      <c r="AX568" s="12" t="s">
        <v>73</v>
      </c>
      <c r="AY568" s="144" t="s">
        <v>138</v>
      </c>
    </row>
    <row r="569" spans="2:65" s="13" customFormat="1" x14ac:dyDescent="0.2">
      <c r="B569" s="150"/>
      <c r="D569" s="143" t="s">
        <v>146</v>
      </c>
      <c r="E569" s="151" t="s">
        <v>1</v>
      </c>
      <c r="F569" s="152" t="s">
        <v>148</v>
      </c>
      <c r="H569" s="153">
        <v>172.32599999999999</v>
      </c>
      <c r="I569" s="154"/>
      <c r="L569" s="150"/>
      <c r="M569" s="155"/>
      <c r="T569" s="156"/>
      <c r="AT569" s="151" t="s">
        <v>146</v>
      </c>
      <c r="AU569" s="151" t="s">
        <v>82</v>
      </c>
      <c r="AV569" s="13" t="s">
        <v>144</v>
      </c>
      <c r="AW569" s="13" t="s">
        <v>30</v>
      </c>
      <c r="AX569" s="13" t="s">
        <v>80</v>
      </c>
      <c r="AY569" s="151" t="s">
        <v>138</v>
      </c>
    </row>
    <row r="570" spans="2:65" s="1" customFormat="1" ht="33" customHeight="1" x14ac:dyDescent="0.2">
      <c r="B570" s="31"/>
      <c r="C570" s="157" t="s">
        <v>650</v>
      </c>
      <c r="D570" s="157" t="s">
        <v>216</v>
      </c>
      <c r="E570" s="158" t="s">
        <v>1062</v>
      </c>
      <c r="F570" s="159" t="s">
        <v>1063</v>
      </c>
      <c r="G570" s="160" t="s">
        <v>186</v>
      </c>
      <c r="H570" s="161">
        <v>374.34</v>
      </c>
      <c r="I570" s="162"/>
      <c r="J570" s="163">
        <f>ROUND(I570*H570,2)</f>
        <v>0</v>
      </c>
      <c r="K570" s="164"/>
      <c r="L570" s="165"/>
      <c r="M570" s="166" t="s">
        <v>1</v>
      </c>
      <c r="N570" s="167" t="s">
        <v>38</v>
      </c>
      <c r="P570" s="138">
        <f>O570*H570</f>
        <v>0</v>
      </c>
      <c r="Q570" s="138">
        <v>3.5000000000000001E-3</v>
      </c>
      <c r="R570" s="138">
        <f>Q570*H570</f>
        <v>1.31019</v>
      </c>
      <c r="S570" s="138">
        <v>0</v>
      </c>
      <c r="T570" s="139">
        <f>S570*H570</f>
        <v>0</v>
      </c>
      <c r="AR570" s="140" t="s">
        <v>215</v>
      </c>
      <c r="AT570" s="140" t="s">
        <v>216</v>
      </c>
      <c r="AU570" s="140" t="s">
        <v>82</v>
      </c>
      <c r="AY570" s="16" t="s">
        <v>138</v>
      </c>
      <c r="BE570" s="141">
        <f>IF(N570="základní",J570,0)</f>
        <v>0</v>
      </c>
      <c r="BF570" s="141">
        <f>IF(N570="snížená",J570,0)</f>
        <v>0</v>
      </c>
      <c r="BG570" s="141">
        <f>IF(N570="zákl. přenesená",J570,0)</f>
        <v>0</v>
      </c>
      <c r="BH570" s="141">
        <f>IF(N570="sníž. přenesená",J570,0)</f>
        <v>0</v>
      </c>
      <c r="BI570" s="141">
        <f>IF(N570="nulová",J570,0)</f>
        <v>0</v>
      </c>
      <c r="BJ570" s="16" t="s">
        <v>80</v>
      </c>
      <c r="BK570" s="141">
        <f>ROUND(I570*H570,2)</f>
        <v>0</v>
      </c>
      <c r="BL570" s="16" t="s">
        <v>175</v>
      </c>
      <c r="BM570" s="140" t="s">
        <v>1064</v>
      </c>
    </row>
    <row r="571" spans="2:65" s="1" customFormat="1" ht="16.5" customHeight="1" x14ac:dyDescent="0.2">
      <c r="B571" s="31"/>
      <c r="C571" s="157" t="s">
        <v>1065</v>
      </c>
      <c r="D571" s="157" t="s">
        <v>216</v>
      </c>
      <c r="E571" s="158" t="s">
        <v>1066</v>
      </c>
      <c r="F571" s="159" t="s">
        <v>1067</v>
      </c>
      <c r="G571" s="160" t="s">
        <v>186</v>
      </c>
      <c r="H571" s="161">
        <v>75.572000000000003</v>
      </c>
      <c r="I571" s="162"/>
      <c r="J571" s="163">
        <f>ROUND(I571*H571,2)</f>
        <v>0</v>
      </c>
      <c r="K571" s="164"/>
      <c r="L571" s="165"/>
      <c r="M571" s="166" t="s">
        <v>1</v>
      </c>
      <c r="N571" s="167" t="s">
        <v>38</v>
      </c>
      <c r="P571" s="138">
        <f>O571*H571</f>
        <v>0</v>
      </c>
      <c r="Q571" s="138">
        <v>0</v>
      </c>
      <c r="R571" s="138">
        <f>Q571*H571</f>
        <v>0</v>
      </c>
      <c r="S571" s="138">
        <v>0</v>
      </c>
      <c r="T571" s="139">
        <f>S571*H571</f>
        <v>0</v>
      </c>
      <c r="AR571" s="140" t="s">
        <v>215</v>
      </c>
      <c r="AT571" s="140" t="s">
        <v>216</v>
      </c>
      <c r="AU571" s="140" t="s">
        <v>82</v>
      </c>
      <c r="AY571" s="16" t="s">
        <v>138</v>
      </c>
      <c r="BE571" s="141">
        <f>IF(N571="základní",J571,0)</f>
        <v>0</v>
      </c>
      <c r="BF571" s="141">
        <f>IF(N571="snížená",J571,0)</f>
        <v>0</v>
      </c>
      <c r="BG571" s="141">
        <f>IF(N571="zákl. přenesená",J571,0)</f>
        <v>0</v>
      </c>
      <c r="BH571" s="141">
        <f>IF(N571="sníž. přenesená",J571,0)</f>
        <v>0</v>
      </c>
      <c r="BI571" s="141">
        <f>IF(N571="nulová",J571,0)</f>
        <v>0</v>
      </c>
      <c r="BJ571" s="16" t="s">
        <v>80</v>
      </c>
      <c r="BK571" s="141">
        <f>ROUND(I571*H571,2)</f>
        <v>0</v>
      </c>
      <c r="BL571" s="16" t="s">
        <v>175</v>
      </c>
      <c r="BM571" s="140" t="s">
        <v>1068</v>
      </c>
    </row>
    <row r="572" spans="2:65" s="12" customFormat="1" x14ac:dyDescent="0.2">
      <c r="B572" s="142"/>
      <c r="D572" s="143" t="s">
        <v>146</v>
      </c>
      <c r="E572" s="144" t="s">
        <v>1</v>
      </c>
      <c r="F572" s="145" t="s">
        <v>1069</v>
      </c>
      <c r="H572" s="146">
        <v>75.572000000000003</v>
      </c>
      <c r="I572" s="147"/>
      <c r="L572" s="142"/>
      <c r="M572" s="148"/>
      <c r="T572" s="149"/>
      <c r="AT572" s="144" t="s">
        <v>146</v>
      </c>
      <c r="AU572" s="144" t="s">
        <v>82</v>
      </c>
      <c r="AV572" s="12" t="s">
        <v>82</v>
      </c>
      <c r="AW572" s="12" t="s">
        <v>30</v>
      </c>
      <c r="AX572" s="12" t="s">
        <v>73</v>
      </c>
      <c r="AY572" s="144" t="s">
        <v>138</v>
      </c>
    </row>
    <row r="573" spans="2:65" s="13" customFormat="1" x14ac:dyDescent="0.2">
      <c r="B573" s="150"/>
      <c r="D573" s="143" t="s">
        <v>146</v>
      </c>
      <c r="E573" s="151" t="s">
        <v>1</v>
      </c>
      <c r="F573" s="152" t="s">
        <v>148</v>
      </c>
      <c r="H573" s="153">
        <v>75.572000000000003</v>
      </c>
      <c r="I573" s="154"/>
      <c r="L573" s="150"/>
      <c r="M573" s="155"/>
      <c r="T573" s="156"/>
      <c r="AT573" s="151" t="s">
        <v>146</v>
      </c>
      <c r="AU573" s="151" t="s">
        <v>82</v>
      </c>
      <c r="AV573" s="13" t="s">
        <v>144</v>
      </c>
      <c r="AW573" s="13" t="s">
        <v>30</v>
      </c>
      <c r="AX573" s="13" t="s">
        <v>80</v>
      </c>
      <c r="AY573" s="151" t="s">
        <v>138</v>
      </c>
    </row>
    <row r="574" spans="2:65" s="1" customFormat="1" ht="24.2" customHeight="1" x14ac:dyDescent="0.2">
      <c r="B574" s="31"/>
      <c r="C574" s="157" t="s">
        <v>1070</v>
      </c>
      <c r="D574" s="157" t="s">
        <v>216</v>
      </c>
      <c r="E574" s="158" t="s">
        <v>1071</v>
      </c>
      <c r="F574" s="159" t="s">
        <v>1072</v>
      </c>
      <c r="G574" s="160" t="s">
        <v>250</v>
      </c>
      <c r="H574" s="161">
        <v>428.04300000000001</v>
      </c>
      <c r="I574" s="162"/>
      <c r="J574" s="163">
        <f>ROUND(I574*H574,2)</f>
        <v>0</v>
      </c>
      <c r="K574" s="164"/>
      <c r="L574" s="165"/>
      <c r="M574" s="166" t="s">
        <v>1</v>
      </c>
      <c r="N574" s="167" t="s">
        <v>38</v>
      </c>
      <c r="P574" s="138">
        <f>O574*H574</f>
        <v>0</v>
      </c>
      <c r="Q574" s="138">
        <v>0</v>
      </c>
      <c r="R574" s="138">
        <f>Q574*H574</f>
        <v>0</v>
      </c>
      <c r="S574" s="138">
        <v>0</v>
      </c>
      <c r="T574" s="139">
        <f>S574*H574</f>
        <v>0</v>
      </c>
      <c r="AR574" s="140" t="s">
        <v>215</v>
      </c>
      <c r="AT574" s="140" t="s">
        <v>216</v>
      </c>
      <c r="AU574" s="140" t="s">
        <v>82</v>
      </c>
      <c r="AY574" s="16" t="s">
        <v>138</v>
      </c>
      <c r="BE574" s="141">
        <f>IF(N574="základní",J574,0)</f>
        <v>0</v>
      </c>
      <c r="BF574" s="141">
        <f>IF(N574="snížená",J574,0)</f>
        <v>0</v>
      </c>
      <c r="BG574" s="141">
        <f>IF(N574="zákl. přenesená",J574,0)</f>
        <v>0</v>
      </c>
      <c r="BH574" s="141">
        <f>IF(N574="sníž. přenesená",J574,0)</f>
        <v>0</v>
      </c>
      <c r="BI574" s="141">
        <f>IF(N574="nulová",J574,0)</f>
        <v>0</v>
      </c>
      <c r="BJ574" s="16" t="s">
        <v>80</v>
      </c>
      <c r="BK574" s="141">
        <f>ROUND(I574*H574,2)</f>
        <v>0</v>
      </c>
      <c r="BL574" s="16" t="s">
        <v>175</v>
      </c>
      <c r="BM574" s="140" t="s">
        <v>1073</v>
      </c>
    </row>
    <row r="575" spans="2:65" s="1" customFormat="1" ht="24.2" customHeight="1" x14ac:dyDescent="0.2">
      <c r="B575" s="31"/>
      <c r="C575" s="128" t="s">
        <v>1074</v>
      </c>
      <c r="D575" s="128" t="s">
        <v>140</v>
      </c>
      <c r="E575" s="129" t="s">
        <v>1075</v>
      </c>
      <c r="F575" s="130" t="s">
        <v>1076</v>
      </c>
      <c r="G575" s="131" t="s">
        <v>186</v>
      </c>
      <c r="H575" s="132">
        <v>605.21</v>
      </c>
      <c r="I575" s="133"/>
      <c r="J575" s="134">
        <f>ROUND(I575*H575,2)</f>
        <v>0</v>
      </c>
      <c r="K575" s="135"/>
      <c r="L575" s="31"/>
      <c r="M575" s="136" t="s">
        <v>1</v>
      </c>
      <c r="N575" s="137" t="s">
        <v>38</v>
      </c>
      <c r="P575" s="138">
        <f>O575*H575</f>
        <v>0</v>
      </c>
      <c r="Q575" s="138">
        <v>0</v>
      </c>
      <c r="R575" s="138">
        <f>Q575*H575</f>
        <v>0</v>
      </c>
      <c r="S575" s="138">
        <v>0</v>
      </c>
      <c r="T575" s="139">
        <f>S575*H575</f>
        <v>0</v>
      </c>
      <c r="AR575" s="140" t="s">
        <v>175</v>
      </c>
      <c r="AT575" s="140" t="s">
        <v>140</v>
      </c>
      <c r="AU575" s="140" t="s">
        <v>82</v>
      </c>
      <c r="AY575" s="16" t="s">
        <v>138</v>
      </c>
      <c r="BE575" s="141">
        <f>IF(N575="základní",J575,0)</f>
        <v>0</v>
      </c>
      <c r="BF575" s="141">
        <f>IF(N575="snížená",J575,0)</f>
        <v>0</v>
      </c>
      <c r="BG575" s="141">
        <f>IF(N575="zákl. přenesená",J575,0)</f>
        <v>0</v>
      </c>
      <c r="BH575" s="141">
        <f>IF(N575="sníž. přenesená",J575,0)</f>
        <v>0</v>
      </c>
      <c r="BI575" s="141">
        <f>IF(N575="nulová",J575,0)</f>
        <v>0</v>
      </c>
      <c r="BJ575" s="16" t="s">
        <v>80</v>
      </c>
      <c r="BK575" s="141">
        <f>ROUND(I575*H575,2)</f>
        <v>0</v>
      </c>
      <c r="BL575" s="16" t="s">
        <v>175</v>
      </c>
      <c r="BM575" s="140" t="s">
        <v>1077</v>
      </c>
    </row>
    <row r="576" spans="2:65" s="12" customFormat="1" x14ac:dyDescent="0.2">
      <c r="B576" s="142"/>
      <c r="D576" s="143" t="s">
        <v>146</v>
      </c>
      <c r="E576" s="144" t="s">
        <v>1</v>
      </c>
      <c r="F576" s="145" t="s">
        <v>1078</v>
      </c>
      <c r="H576" s="146">
        <v>605.21</v>
      </c>
      <c r="I576" s="147"/>
      <c r="L576" s="142"/>
      <c r="M576" s="148"/>
      <c r="T576" s="149"/>
      <c r="AT576" s="144" t="s">
        <v>146</v>
      </c>
      <c r="AU576" s="144" t="s">
        <v>82</v>
      </c>
      <c r="AV576" s="12" t="s">
        <v>82</v>
      </c>
      <c r="AW576" s="12" t="s">
        <v>30</v>
      </c>
      <c r="AX576" s="12" t="s">
        <v>73</v>
      </c>
      <c r="AY576" s="144" t="s">
        <v>138</v>
      </c>
    </row>
    <row r="577" spans="2:65" s="13" customFormat="1" x14ac:dyDescent="0.2">
      <c r="B577" s="150"/>
      <c r="D577" s="143" t="s">
        <v>146</v>
      </c>
      <c r="E577" s="151" t="s">
        <v>1</v>
      </c>
      <c r="F577" s="152" t="s">
        <v>148</v>
      </c>
      <c r="H577" s="153">
        <v>605.21</v>
      </c>
      <c r="I577" s="154"/>
      <c r="L577" s="150"/>
      <c r="M577" s="155"/>
      <c r="T577" s="156"/>
      <c r="AT577" s="151" t="s">
        <v>146</v>
      </c>
      <c r="AU577" s="151" t="s">
        <v>82</v>
      </c>
      <c r="AV577" s="13" t="s">
        <v>144</v>
      </c>
      <c r="AW577" s="13" t="s">
        <v>30</v>
      </c>
      <c r="AX577" s="13" t="s">
        <v>80</v>
      </c>
      <c r="AY577" s="151" t="s">
        <v>138</v>
      </c>
    </row>
    <row r="578" spans="2:65" s="1" customFormat="1" ht="24.2" customHeight="1" x14ac:dyDescent="0.2">
      <c r="B578" s="31"/>
      <c r="C578" s="128" t="s">
        <v>1079</v>
      </c>
      <c r="D578" s="128" t="s">
        <v>140</v>
      </c>
      <c r="E578" s="129" t="s">
        <v>1080</v>
      </c>
      <c r="F578" s="130" t="s">
        <v>1081</v>
      </c>
      <c r="G578" s="131" t="s">
        <v>186</v>
      </c>
      <c r="H578" s="132">
        <v>43.65</v>
      </c>
      <c r="I578" s="133"/>
      <c r="J578" s="134">
        <f>ROUND(I578*H578,2)</f>
        <v>0</v>
      </c>
      <c r="K578" s="135"/>
      <c r="L578" s="31"/>
      <c r="M578" s="136" t="s">
        <v>1</v>
      </c>
      <c r="N578" s="137" t="s">
        <v>38</v>
      </c>
      <c r="P578" s="138">
        <f>O578*H578</f>
        <v>0</v>
      </c>
      <c r="Q578" s="138">
        <v>0</v>
      </c>
      <c r="R578" s="138">
        <f>Q578*H578</f>
        <v>0</v>
      </c>
      <c r="S578" s="138">
        <v>0</v>
      </c>
      <c r="T578" s="139">
        <f>S578*H578</f>
        <v>0</v>
      </c>
      <c r="AR578" s="140" t="s">
        <v>175</v>
      </c>
      <c r="AT578" s="140" t="s">
        <v>140</v>
      </c>
      <c r="AU578" s="140" t="s">
        <v>82</v>
      </c>
      <c r="AY578" s="16" t="s">
        <v>138</v>
      </c>
      <c r="BE578" s="141">
        <f>IF(N578="základní",J578,0)</f>
        <v>0</v>
      </c>
      <c r="BF578" s="141">
        <f>IF(N578="snížená",J578,0)</f>
        <v>0</v>
      </c>
      <c r="BG578" s="141">
        <f>IF(N578="zákl. přenesená",J578,0)</f>
        <v>0</v>
      </c>
      <c r="BH578" s="141">
        <f>IF(N578="sníž. přenesená",J578,0)</f>
        <v>0</v>
      </c>
      <c r="BI578" s="141">
        <f>IF(N578="nulová",J578,0)</f>
        <v>0</v>
      </c>
      <c r="BJ578" s="16" t="s">
        <v>80</v>
      </c>
      <c r="BK578" s="141">
        <f>ROUND(I578*H578,2)</f>
        <v>0</v>
      </c>
      <c r="BL578" s="16" t="s">
        <v>175</v>
      </c>
      <c r="BM578" s="140" t="s">
        <v>1082</v>
      </c>
    </row>
    <row r="579" spans="2:65" s="12" customFormat="1" x14ac:dyDescent="0.2">
      <c r="B579" s="142"/>
      <c r="D579" s="143" t="s">
        <v>146</v>
      </c>
      <c r="E579" s="144" t="s">
        <v>1</v>
      </c>
      <c r="F579" s="145" t="s">
        <v>798</v>
      </c>
      <c r="H579" s="146">
        <v>43.65</v>
      </c>
      <c r="I579" s="147"/>
      <c r="L579" s="142"/>
      <c r="M579" s="148"/>
      <c r="T579" s="149"/>
      <c r="AT579" s="144" t="s">
        <v>146</v>
      </c>
      <c r="AU579" s="144" t="s">
        <v>82</v>
      </c>
      <c r="AV579" s="12" t="s">
        <v>82</v>
      </c>
      <c r="AW579" s="12" t="s">
        <v>30</v>
      </c>
      <c r="AX579" s="12" t="s">
        <v>73</v>
      </c>
      <c r="AY579" s="144" t="s">
        <v>138</v>
      </c>
    </row>
    <row r="580" spans="2:65" s="13" customFormat="1" x14ac:dyDescent="0.2">
      <c r="B580" s="150"/>
      <c r="D580" s="143" t="s">
        <v>146</v>
      </c>
      <c r="E580" s="151" t="s">
        <v>1</v>
      </c>
      <c r="F580" s="152" t="s">
        <v>148</v>
      </c>
      <c r="H580" s="153">
        <v>43.65</v>
      </c>
      <c r="I580" s="154"/>
      <c r="L580" s="150"/>
      <c r="M580" s="155"/>
      <c r="T580" s="156"/>
      <c r="AT580" s="151" t="s">
        <v>146</v>
      </c>
      <c r="AU580" s="151" t="s">
        <v>82</v>
      </c>
      <c r="AV580" s="13" t="s">
        <v>144</v>
      </c>
      <c r="AW580" s="13" t="s">
        <v>30</v>
      </c>
      <c r="AX580" s="13" t="s">
        <v>80</v>
      </c>
      <c r="AY580" s="151" t="s">
        <v>138</v>
      </c>
    </row>
    <row r="581" spans="2:65" s="1" customFormat="1" ht="16.5" customHeight="1" x14ac:dyDescent="0.2">
      <c r="B581" s="31"/>
      <c r="C581" s="128" t="s">
        <v>1083</v>
      </c>
      <c r="D581" s="128" t="s">
        <v>140</v>
      </c>
      <c r="E581" s="129" t="s">
        <v>1084</v>
      </c>
      <c r="F581" s="130" t="s">
        <v>1085</v>
      </c>
      <c r="G581" s="131" t="s">
        <v>186</v>
      </c>
      <c r="H581" s="132">
        <v>164.12</v>
      </c>
      <c r="I581" s="133"/>
      <c r="J581" s="134">
        <f>ROUND(I581*H581,2)</f>
        <v>0</v>
      </c>
      <c r="K581" s="135"/>
      <c r="L581" s="31"/>
      <c r="M581" s="136" t="s">
        <v>1</v>
      </c>
      <c r="N581" s="137" t="s">
        <v>38</v>
      </c>
      <c r="P581" s="138">
        <f>O581*H581</f>
        <v>0</v>
      </c>
      <c r="Q581" s="138">
        <v>0</v>
      </c>
      <c r="R581" s="138">
        <f>Q581*H581</f>
        <v>0</v>
      </c>
      <c r="S581" s="138">
        <v>0</v>
      </c>
      <c r="T581" s="139">
        <f>S581*H581</f>
        <v>0</v>
      </c>
      <c r="AR581" s="140" t="s">
        <v>175</v>
      </c>
      <c r="AT581" s="140" t="s">
        <v>140</v>
      </c>
      <c r="AU581" s="140" t="s">
        <v>82</v>
      </c>
      <c r="AY581" s="16" t="s">
        <v>138</v>
      </c>
      <c r="BE581" s="141">
        <f>IF(N581="základní",J581,0)</f>
        <v>0</v>
      </c>
      <c r="BF581" s="141">
        <f>IF(N581="snížená",J581,0)</f>
        <v>0</v>
      </c>
      <c r="BG581" s="141">
        <f>IF(N581="zákl. přenesená",J581,0)</f>
        <v>0</v>
      </c>
      <c r="BH581" s="141">
        <f>IF(N581="sníž. přenesená",J581,0)</f>
        <v>0</v>
      </c>
      <c r="BI581" s="141">
        <f>IF(N581="nulová",J581,0)</f>
        <v>0</v>
      </c>
      <c r="BJ581" s="16" t="s">
        <v>80</v>
      </c>
      <c r="BK581" s="141">
        <f>ROUND(I581*H581,2)</f>
        <v>0</v>
      </c>
      <c r="BL581" s="16" t="s">
        <v>175</v>
      </c>
      <c r="BM581" s="140" t="s">
        <v>1086</v>
      </c>
    </row>
    <row r="582" spans="2:65" s="1" customFormat="1" ht="16.5" customHeight="1" x14ac:dyDescent="0.2">
      <c r="B582" s="31"/>
      <c r="C582" s="128" t="s">
        <v>658</v>
      </c>
      <c r="D582" s="128" t="s">
        <v>140</v>
      </c>
      <c r="E582" s="129" t="s">
        <v>1087</v>
      </c>
      <c r="F582" s="130" t="s">
        <v>1088</v>
      </c>
      <c r="G582" s="131" t="s">
        <v>186</v>
      </c>
      <c r="H582" s="132">
        <v>441.09</v>
      </c>
      <c r="I582" s="133"/>
      <c r="J582" s="134">
        <f>ROUND(I582*H582,2)</f>
        <v>0</v>
      </c>
      <c r="K582" s="135"/>
      <c r="L582" s="31"/>
      <c r="M582" s="136" t="s">
        <v>1</v>
      </c>
      <c r="N582" s="137" t="s">
        <v>38</v>
      </c>
      <c r="P582" s="138">
        <f>O582*H582</f>
        <v>0</v>
      </c>
      <c r="Q582" s="138">
        <v>0</v>
      </c>
      <c r="R582" s="138">
        <f>Q582*H582</f>
        <v>0</v>
      </c>
      <c r="S582" s="138">
        <v>0</v>
      </c>
      <c r="T582" s="139">
        <f>S582*H582</f>
        <v>0</v>
      </c>
      <c r="AR582" s="140" t="s">
        <v>175</v>
      </c>
      <c r="AT582" s="140" t="s">
        <v>140</v>
      </c>
      <c r="AU582" s="140" t="s">
        <v>82</v>
      </c>
      <c r="AY582" s="16" t="s">
        <v>138</v>
      </c>
      <c r="BE582" s="141">
        <f>IF(N582="základní",J582,0)</f>
        <v>0</v>
      </c>
      <c r="BF582" s="141">
        <f>IF(N582="snížená",J582,0)</f>
        <v>0</v>
      </c>
      <c r="BG582" s="141">
        <f>IF(N582="zákl. přenesená",J582,0)</f>
        <v>0</v>
      </c>
      <c r="BH582" s="141">
        <f>IF(N582="sníž. přenesená",J582,0)</f>
        <v>0</v>
      </c>
      <c r="BI582" s="141">
        <f>IF(N582="nulová",J582,0)</f>
        <v>0</v>
      </c>
      <c r="BJ582" s="16" t="s">
        <v>80</v>
      </c>
      <c r="BK582" s="141">
        <f>ROUND(I582*H582,2)</f>
        <v>0</v>
      </c>
      <c r="BL582" s="16" t="s">
        <v>175</v>
      </c>
      <c r="BM582" s="140" t="s">
        <v>1089</v>
      </c>
    </row>
    <row r="583" spans="2:65" s="14" customFormat="1" x14ac:dyDescent="0.2">
      <c r="B583" s="168"/>
      <c r="D583" s="143" t="s">
        <v>146</v>
      </c>
      <c r="E583" s="169" t="s">
        <v>1</v>
      </c>
      <c r="F583" s="170" t="s">
        <v>1090</v>
      </c>
      <c r="H583" s="169" t="s">
        <v>1</v>
      </c>
      <c r="I583" s="171"/>
      <c r="L583" s="168"/>
      <c r="M583" s="172"/>
      <c r="T583" s="173"/>
      <c r="AT583" s="169" t="s">
        <v>146</v>
      </c>
      <c r="AU583" s="169" t="s">
        <v>82</v>
      </c>
      <c r="AV583" s="14" t="s">
        <v>80</v>
      </c>
      <c r="AW583" s="14" t="s">
        <v>30</v>
      </c>
      <c r="AX583" s="14" t="s">
        <v>73</v>
      </c>
      <c r="AY583" s="169" t="s">
        <v>138</v>
      </c>
    </row>
    <row r="584" spans="2:65" s="12" customFormat="1" x14ac:dyDescent="0.2">
      <c r="B584" s="142"/>
      <c r="D584" s="143" t="s">
        <v>146</v>
      </c>
      <c r="E584" s="144" t="s">
        <v>1</v>
      </c>
      <c r="F584" s="145" t="s">
        <v>1091</v>
      </c>
      <c r="H584" s="146">
        <v>441.09</v>
      </c>
      <c r="I584" s="147"/>
      <c r="L584" s="142"/>
      <c r="M584" s="148"/>
      <c r="T584" s="149"/>
      <c r="AT584" s="144" t="s">
        <v>146</v>
      </c>
      <c r="AU584" s="144" t="s">
        <v>82</v>
      </c>
      <c r="AV584" s="12" t="s">
        <v>82</v>
      </c>
      <c r="AW584" s="12" t="s">
        <v>30</v>
      </c>
      <c r="AX584" s="12" t="s">
        <v>73</v>
      </c>
      <c r="AY584" s="144" t="s">
        <v>138</v>
      </c>
    </row>
    <row r="585" spans="2:65" s="13" customFormat="1" x14ac:dyDescent="0.2">
      <c r="B585" s="150"/>
      <c r="D585" s="143" t="s">
        <v>146</v>
      </c>
      <c r="E585" s="151" t="s">
        <v>1</v>
      </c>
      <c r="F585" s="152" t="s">
        <v>148</v>
      </c>
      <c r="H585" s="153">
        <v>441.09</v>
      </c>
      <c r="I585" s="154"/>
      <c r="L585" s="150"/>
      <c r="M585" s="155"/>
      <c r="T585" s="156"/>
      <c r="AT585" s="151" t="s">
        <v>146</v>
      </c>
      <c r="AU585" s="151" t="s">
        <v>82</v>
      </c>
      <c r="AV585" s="13" t="s">
        <v>144</v>
      </c>
      <c r="AW585" s="13" t="s">
        <v>30</v>
      </c>
      <c r="AX585" s="13" t="s">
        <v>80</v>
      </c>
      <c r="AY585" s="151" t="s">
        <v>138</v>
      </c>
    </row>
    <row r="586" spans="2:65" s="1" customFormat="1" ht="16.5" customHeight="1" x14ac:dyDescent="0.2">
      <c r="B586" s="31"/>
      <c r="C586" s="128" t="s">
        <v>1092</v>
      </c>
      <c r="D586" s="128" t="s">
        <v>140</v>
      </c>
      <c r="E586" s="129" t="s">
        <v>1093</v>
      </c>
      <c r="F586" s="130" t="s">
        <v>1094</v>
      </c>
      <c r="G586" s="131" t="s">
        <v>250</v>
      </c>
      <c r="H586" s="132">
        <v>419.65</v>
      </c>
      <c r="I586" s="133"/>
      <c r="J586" s="134">
        <f>ROUND(I586*H586,2)</f>
        <v>0</v>
      </c>
      <c r="K586" s="135"/>
      <c r="L586" s="31"/>
      <c r="M586" s="136" t="s">
        <v>1</v>
      </c>
      <c r="N586" s="137" t="s">
        <v>38</v>
      </c>
      <c r="P586" s="138">
        <f>O586*H586</f>
        <v>0</v>
      </c>
      <c r="Q586" s="138">
        <v>0</v>
      </c>
      <c r="R586" s="138">
        <f>Q586*H586</f>
        <v>0</v>
      </c>
      <c r="S586" s="138">
        <v>0</v>
      </c>
      <c r="T586" s="139">
        <f>S586*H586</f>
        <v>0</v>
      </c>
      <c r="AR586" s="140" t="s">
        <v>175</v>
      </c>
      <c r="AT586" s="140" t="s">
        <v>140</v>
      </c>
      <c r="AU586" s="140" t="s">
        <v>82</v>
      </c>
      <c r="AY586" s="16" t="s">
        <v>138</v>
      </c>
      <c r="BE586" s="141">
        <f>IF(N586="základní",J586,0)</f>
        <v>0</v>
      </c>
      <c r="BF586" s="141">
        <f>IF(N586="snížená",J586,0)</f>
        <v>0</v>
      </c>
      <c r="BG586" s="141">
        <f>IF(N586="zákl. přenesená",J586,0)</f>
        <v>0</v>
      </c>
      <c r="BH586" s="141">
        <f>IF(N586="sníž. přenesená",J586,0)</f>
        <v>0</v>
      </c>
      <c r="BI586" s="141">
        <f>IF(N586="nulová",J586,0)</f>
        <v>0</v>
      </c>
      <c r="BJ586" s="16" t="s">
        <v>80</v>
      </c>
      <c r="BK586" s="141">
        <f>ROUND(I586*H586,2)</f>
        <v>0</v>
      </c>
      <c r="BL586" s="16" t="s">
        <v>175</v>
      </c>
      <c r="BM586" s="140" t="s">
        <v>1095</v>
      </c>
    </row>
    <row r="587" spans="2:65" s="12" customFormat="1" x14ac:dyDescent="0.2">
      <c r="B587" s="142"/>
      <c r="D587" s="143" t="s">
        <v>146</v>
      </c>
      <c r="E587" s="144" t="s">
        <v>1</v>
      </c>
      <c r="F587" s="145" t="s">
        <v>1096</v>
      </c>
      <c r="H587" s="146">
        <v>61.85</v>
      </c>
      <c r="I587" s="147"/>
      <c r="L587" s="142"/>
      <c r="M587" s="148"/>
      <c r="T587" s="149"/>
      <c r="AT587" s="144" t="s">
        <v>146</v>
      </c>
      <c r="AU587" s="144" t="s">
        <v>82</v>
      </c>
      <c r="AV587" s="12" t="s">
        <v>82</v>
      </c>
      <c r="AW587" s="12" t="s">
        <v>30</v>
      </c>
      <c r="AX587" s="12" t="s">
        <v>73</v>
      </c>
      <c r="AY587" s="144" t="s">
        <v>138</v>
      </c>
    </row>
    <row r="588" spans="2:65" s="12" customFormat="1" ht="22.5" x14ac:dyDescent="0.2">
      <c r="B588" s="142"/>
      <c r="D588" s="143" t="s">
        <v>146</v>
      </c>
      <c r="E588" s="144" t="s">
        <v>1</v>
      </c>
      <c r="F588" s="145" t="s">
        <v>1097</v>
      </c>
      <c r="H588" s="146">
        <v>75.599999999999994</v>
      </c>
      <c r="I588" s="147"/>
      <c r="L588" s="142"/>
      <c r="M588" s="148"/>
      <c r="T588" s="149"/>
      <c r="AT588" s="144" t="s">
        <v>146</v>
      </c>
      <c r="AU588" s="144" t="s">
        <v>82</v>
      </c>
      <c r="AV588" s="12" t="s">
        <v>82</v>
      </c>
      <c r="AW588" s="12" t="s">
        <v>30</v>
      </c>
      <c r="AX588" s="12" t="s">
        <v>73</v>
      </c>
      <c r="AY588" s="144" t="s">
        <v>138</v>
      </c>
    </row>
    <row r="589" spans="2:65" s="12" customFormat="1" ht="22.5" x14ac:dyDescent="0.2">
      <c r="B589" s="142"/>
      <c r="D589" s="143" t="s">
        <v>146</v>
      </c>
      <c r="E589" s="144" t="s">
        <v>1</v>
      </c>
      <c r="F589" s="145" t="s">
        <v>1098</v>
      </c>
      <c r="H589" s="146">
        <v>174.55</v>
      </c>
      <c r="I589" s="147"/>
      <c r="L589" s="142"/>
      <c r="M589" s="148"/>
      <c r="T589" s="149"/>
      <c r="AT589" s="144" t="s">
        <v>146</v>
      </c>
      <c r="AU589" s="144" t="s">
        <v>82</v>
      </c>
      <c r="AV589" s="12" t="s">
        <v>82</v>
      </c>
      <c r="AW589" s="12" t="s">
        <v>30</v>
      </c>
      <c r="AX589" s="12" t="s">
        <v>73</v>
      </c>
      <c r="AY589" s="144" t="s">
        <v>138</v>
      </c>
    </row>
    <row r="590" spans="2:65" s="14" customFormat="1" x14ac:dyDescent="0.2">
      <c r="B590" s="168"/>
      <c r="D590" s="143" t="s">
        <v>146</v>
      </c>
      <c r="E590" s="169" t="s">
        <v>1</v>
      </c>
      <c r="F590" s="170" t="s">
        <v>1099</v>
      </c>
      <c r="H590" s="169" t="s">
        <v>1</v>
      </c>
      <c r="I590" s="171"/>
      <c r="L590" s="168"/>
      <c r="M590" s="172"/>
      <c r="T590" s="173"/>
      <c r="AT590" s="169" t="s">
        <v>146</v>
      </c>
      <c r="AU590" s="169" t="s">
        <v>82</v>
      </c>
      <c r="AV590" s="14" t="s">
        <v>80</v>
      </c>
      <c r="AW590" s="14" t="s">
        <v>30</v>
      </c>
      <c r="AX590" s="14" t="s">
        <v>73</v>
      </c>
      <c r="AY590" s="169" t="s">
        <v>138</v>
      </c>
    </row>
    <row r="591" spans="2:65" s="12" customFormat="1" x14ac:dyDescent="0.2">
      <c r="B591" s="142"/>
      <c r="D591" s="143" t="s">
        <v>146</v>
      </c>
      <c r="E591" s="144" t="s">
        <v>1</v>
      </c>
      <c r="F591" s="145" t="s">
        <v>1100</v>
      </c>
      <c r="H591" s="146">
        <v>107.65</v>
      </c>
      <c r="I591" s="147"/>
      <c r="L591" s="142"/>
      <c r="M591" s="148"/>
      <c r="T591" s="149"/>
      <c r="AT591" s="144" t="s">
        <v>146</v>
      </c>
      <c r="AU591" s="144" t="s">
        <v>82</v>
      </c>
      <c r="AV591" s="12" t="s">
        <v>82</v>
      </c>
      <c r="AW591" s="12" t="s">
        <v>30</v>
      </c>
      <c r="AX591" s="12" t="s">
        <v>73</v>
      </c>
      <c r="AY591" s="144" t="s">
        <v>138</v>
      </c>
    </row>
    <row r="592" spans="2:65" s="13" customFormat="1" x14ac:dyDescent="0.2">
      <c r="B592" s="150"/>
      <c r="D592" s="143" t="s">
        <v>146</v>
      </c>
      <c r="E592" s="151" t="s">
        <v>1</v>
      </c>
      <c r="F592" s="152" t="s">
        <v>148</v>
      </c>
      <c r="H592" s="153">
        <v>419.65</v>
      </c>
      <c r="I592" s="154"/>
      <c r="L592" s="150"/>
      <c r="M592" s="155"/>
      <c r="T592" s="156"/>
      <c r="AT592" s="151" t="s">
        <v>146</v>
      </c>
      <c r="AU592" s="151" t="s">
        <v>82</v>
      </c>
      <c r="AV592" s="13" t="s">
        <v>144</v>
      </c>
      <c r="AW592" s="13" t="s">
        <v>30</v>
      </c>
      <c r="AX592" s="13" t="s">
        <v>80</v>
      </c>
      <c r="AY592" s="151" t="s">
        <v>138</v>
      </c>
    </row>
    <row r="593" spans="2:65" s="1" customFormat="1" ht="24.2" customHeight="1" x14ac:dyDescent="0.2">
      <c r="B593" s="31"/>
      <c r="C593" s="128" t="s">
        <v>1101</v>
      </c>
      <c r="D593" s="128" t="s">
        <v>140</v>
      </c>
      <c r="E593" s="129" t="s">
        <v>1102</v>
      </c>
      <c r="F593" s="130" t="s">
        <v>1103</v>
      </c>
      <c r="G593" s="131" t="s">
        <v>582</v>
      </c>
      <c r="H593" s="174"/>
      <c r="I593" s="133"/>
      <c r="J593" s="134">
        <f>ROUND(I593*H593,2)</f>
        <v>0</v>
      </c>
      <c r="K593" s="135"/>
      <c r="L593" s="31"/>
      <c r="M593" s="136" t="s">
        <v>1</v>
      </c>
      <c r="N593" s="137" t="s">
        <v>38</v>
      </c>
      <c r="P593" s="138">
        <f>O593*H593</f>
        <v>0</v>
      </c>
      <c r="Q593" s="138">
        <v>0</v>
      </c>
      <c r="R593" s="138">
        <f>Q593*H593</f>
        <v>0</v>
      </c>
      <c r="S593" s="138">
        <v>0</v>
      </c>
      <c r="T593" s="139">
        <f>S593*H593</f>
        <v>0</v>
      </c>
      <c r="AR593" s="140" t="s">
        <v>175</v>
      </c>
      <c r="AT593" s="140" t="s">
        <v>140</v>
      </c>
      <c r="AU593" s="140" t="s">
        <v>82</v>
      </c>
      <c r="AY593" s="16" t="s">
        <v>138</v>
      </c>
      <c r="BE593" s="141">
        <f>IF(N593="základní",J593,0)</f>
        <v>0</v>
      </c>
      <c r="BF593" s="141">
        <f>IF(N593="snížená",J593,0)</f>
        <v>0</v>
      </c>
      <c r="BG593" s="141">
        <f>IF(N593="zákl. přenesená",J593,0)</f>
        <v>0</v>
      </c>
      <c r="BH593" s="141">
        <f>IF(N593="sníž. přenesená",J593,0)</f>
        <v>0</v>
      </c>
      <c r="BI593" s="141">
        <f>IF(N593="nulová",J593,0)</f>
        <v>0</v>
      </c>
      <c r="BJ593" s="16" t="s">
        <v>80</v>
      </c>
      <c r="BK593" s="141">
        <f>ROUND(I593*H593,2)</f>
        <v>0</v>
      </c>
      <c r="BL593" s="16" t="s">
        <v>175</v>
      </c>
      <c r="BM593" s="140" t="s">
        <v>1104</v>
      </c>
    </row>
    <row r="594" spans="2:65" s="11" customFormat="1" ht="22.9" customHeight="1" x14ac:dyDescent="0.2">
      <c r="B594" s="116"/>
      <c r="D594" s="117" t="s">
        <v>72</v>
      </c>
      <c r="E594" s="126" t="s">
        <v>1105</v>
      </c>
      <c r="F594" s="126" t="s">
        <v>1106</v>
      </c>
      <c r="I594" s="119"/>
      <c r="J594" s="127">
        <f>BK594</f>
        <v>0</v>
      </c>
      <c r="L594" s="116"/>
      <c r="M594" s="121"/>
      <c r="P594" s="122">
        <f>SUM(P595:P607)</f>
        <v>0</v>
      </c>
      <c r="R594" s="122">
        <f>SUM(R595:R607)</f>
        <v>0</v>
      </c>
      <c r="T594" s="123">
        <f>SUM(T595:T607)</f>
        <v>0</v>
      </c>
      <c r="AR594" s="117" t="s">
        <v>82</v>
      </c>
      <c r="AT594" s="124" t="s">
        <v>72</v>
      </c>
      <c r="AU594" s="124" t="s">
        <v>80</v>
      </c>
      <c r="AY594" s="117" t="s">
        <v>138</v>
      </c>
      <c r="BK594" s="125">
        <f>SUM(BK595:BK607)</f>
        <v>0</v>
      </c>
    </row>
    <row r="595" spans="2:65" s="1" customFormat="1" ht="37.9" customHeight="1" x14ac:dyDescent="0.2">
      <c r="B595" s="31"/>
      <c r="C595" s="128" t="s">
        <v>1107</v>
      </c>
      <c r="D595" s="128" t="s">
        <v>140</v>
      </c>
      <c r="E595" s="129" t="s">
        <v>1108</v>
      </c>
      <c r="F595" s="130" t="s">
        <v>1109</v>
      </c>
      <c r="G595" s="131" t="s">
        <v>186</v>
      </c>
      <c r="H595" s="132">
        <v>131.43799999999999</v>
      </c>
      <c r="I595" s="133"/>
      <c r="J595" s="134">
        <f>ROUND(I595*H595,2)</f>
        <v>0</v>
      </c>
      <c r="K595" s="135"/>
      <c r="L595" s="31"/>
      <c r="M595" s="136" t="s">
        <v>1</v>
      </c>
      <c r="N595" s="137" t="s">
        <v>38</v>
      </c>
      <c r="P595" s="138">
        <f>O595*H595</f>
        <v>0</v>
      </c>
      <c r="Q595" s="138">
        <v>0</v>
      </c>
      <c r="R595" s="138">
        <f>Q595*H595</f>
        <v>0</v>
      </c>
      <c r="S595" s="138">
        <v>0</v>
      </c>
      <c r="T595" s="139">
        <f>S595*H595</f>
        <v>0</v>
      </c>
      <c r="AR595" s="140" t="s">
        <v>175</v>
      </c>
      <c r="AT595" s="140" t="s">
        <v>140</v>
      </c>
      <c r="AU595" s="140" t="s">
        <v>82</v>
      </c>
      <c r="AY595" s="16" t="s">
        <v>138</v>
      </c>
      <c r="BE595" s="141">
        <f>IF(N595="základní",J595,0)</f>
        <v>0</v>
      </c>
      <c r="BF595" s="141">
        <f>IF(N595="snížená",J595,0)</f>
        <v>0</v>
      </c>
      <c r="BG595" s="141">
        <f>IF(N595="zákl. přenesená",J595,0)</f>
        <v>0</v>
      </c>
      <c r="BH595" s="141">
        <f>IF(N595="sníž. přenesená",J595,0)</f>
        <v>0</v>
      </c>
      <c r="BI595" s="141">
        <f>IF(N595="nulová",J595,0)</f>
        <v>0</v>
      </c>
      <c r="BJ595" s="16" t="s">
        <v>80</v>
      </c>
      <c r="BK595" s="141">
        <f>ROUND(I595*H595,2)</f>
        <v>0</v>
      </c>
      <c r="BL595" s="16" t="s">
        <v>175</v>
      </c>
      <c r="BM595" s="140" t="s">
        <v>1110</v>
      </c>
    </row>
    <row r="596" spans="2:65" s="12" customFormat="1" x14ac:dyDescent="0.2">
      <c r="B596" s="142"/>
      <c r="D596" s="143" t="s">
        <v>146</v>
      </c>
      <c r="E596" s="144" t="s">
        <v>1</v>
      </c>
      <c r="F596" s="145" t="s">
        <v>1111</v>
      </c>
      <c r="H596" s="146">
        <v>22.088000000000001</v>
      </c>
      <c r="I596" s="147"/>
      <c r="L596" s="142"/>
      <c r="M596" s="148"/>
      <c r="T596" s="149"/>
      <c r="AT596" s="144" t="s">
        <v>146</v>
      </c>
      <c r="AU596" s="144" t="s">
        <v>82</v>
      </c>
      <c r="AV596" s="12" t="s">
        <v>82</v>
      </c>
      <c r="AW596" s="12" t="s">
        <v>30</v>
      </c>
      <c r="AX596" s="12" t="s">
        <v>73</v>
      </c>
      <c r="AY596" s="144" t="s">
        <v>138</v>
      </c>
    </row>
    <row r="597" spans="2:65" s="12" customFormat="1" ht="22.5" x14ac:dyDescent="0.2">
      <c r="B597" s="142"/>
      <c r="D597" s="143" t="s">
        <v>146</v>
      </c>
      <c r="E597" s="144" t="s">
        <v>1</v>
      </c>
      <c r="F597" s="145" t="s">
        <v>1112</v>
      </c>
      <c r="H597" s="146">
        <v>26.353000000000002</v>
      </c>
      <c r="I597" s="147"/>
      <c r="L597" s="142"/>
      <c r="M597" s="148"/>
      <c r="T597" s="149"/>
      <c r="AT597" s="144" t="s">
        <v>146</v>
      </c>
      <c r="AU597" s="144" t="s">
        <v>82</v>
      </c>
      <c r="AV597" s="12" t="s">
        <v>82</v>
      </c>
      <c r="AW597" s="12" t="s">
        <v>30</v>
      </c>
      <c r="AX597" s="12" t="s">
        <v>73</v>
      </c>
      <c r="AY597" s="144" t="s">
        <v>138</v>
      </c>
    </row>
    <row r="598" spans="2:65" s="12" customFormat="1" x14ac:dyDescent="0.2">
      <c r="B598" s="142"/>
      <c r="D598" s="143" t="s">
        <v>146</v>
      </c>
      <c r="E598" s="144" t="s">
        <v>1</v>
      </c>
      <c r="F598" s="145" t="s">
        <v>1113</v>
      </c>
      <c r="H598" s="146">
        <v>10.904999999999999</v>
      </c>
      <c r="I598" s="147"/>
      <c r="L598" s="142"/>
      <c r="M598" s="148"/>
      <c r="T598" s="149"/>
      <c r="AT598" s="144" t="s">
        <v>146</v>
      </c>
      <c r="AU598" s="144" t="s">
        <v>82</v>
      </c>
      <c r="AV598" s="12" t="s">
        <v>82</v>
      </c>
      <c r="AW598" s="12" t="s">
        <v>30</v>
      </c>
      <c r="AX598" s="12" t="s">
        <v>73</v>
      </c>
      <c r="AY598" s="144" t="s">
        <v>138</v>
      </c>
    </row>
    <row r="599" spans="2:65" s="12" customFormat="1" x14ac:dyDescent="0.2">
      <c r="B599" s="142"/>
      <c r="D599" s="143" t="s">
        <v>146</v>
      </c>
      <c r="E599" s="144" t="s">
        <v>1</v>
      </c>
      <c r="F599" s="145" t="s">
        <v>1114</v>
      </c>
      <c r="H599" s="146">
        <v>19.902000000000001</v>
      </c>
      <c r="I599" s="147"/>
      <c r="L599" s="142"/>
      <c r="M599" s="148"/>
      <c r="T599" s="149"/>
      <c r="AT599" s="144" t="s">
        <v>146</v>
      </c>
      <c r="AU599" s="144" t="s">
        <v>82</v>
      </c>
      <c r="AV599" s="12" t="s">
        <v>82</v>
      </c>
      <c r="AW599" s="12" t="s">
        <v>30</v>
      </c>
      <c r="AX599" s="12" t="s">
        <v>73</v>
      </c>
      <c r="AY599" s="144" t="s">
        <v>138</v>
      </c>
    </row>
    <row r="600" spans="2:65" s="12" customFormat="1" x14ac:dyDescent="0.2">
      <c r="B600" s="142"/>
      <c r="D600" s="143" t="s">
        <v>146</v>
      </c>
      <c r="E600" s="144" t="s">
        <v>1</v>
      </c>
      <c r="F600" s="145" t="s">
        <v>1115</v>
      </c>
      <c r="H600" s="146">
        <v>17.042000000000002</v>
      </c>
      <c r="I600" s="147"/>
      <c r="L600" s="142"/>
      <c r="M600" s="148"/>
      <c r="T600" s="149"/>
      <c r="AT600" s="144" t="s">
        <v>146</v>
      </c>
      <c r="AU600" s="144" t="s">
        <v>82</v>
      </c>
      <c r="AV600" s="12" t="s">
        <v>82</v>
      </c>
      <c r="AW600" s="12" t="s">
        <v>30</v>
      </c>
      <c r="AX600" s="12" t="s">
        <v>73</v>
      </c>
      <c r="AY600" s="144" t="s">
        <v>138</v>
      </c>
    </row>
    <row r="601" spans="2:65" s="12" customFormat="1" x14ac:dyDescent="0.2">
      <c r="B601" s="142"/>
      <c r="D601" s="143" t="s">
        <v>146</v>
      </c>
      <c r="E601" s="144" t="s">
        <v>1</v>
      </c>
      <c r="F601" s="145" t="s">
        <v>1116</v>
      </c>
      <c r="H601" s="146">
        <v>16.405000000000001</v>
      </c>
      <c r="I601" s="147"/>
      <c r="L601" s="142"/>
      <c r="M601" s="148"/>
      <c r="T601" s="149"/>
      <c r="AT601" s="144" t="s">
        <v>146</v>
      </c>
      <c r="AU601" s="144" t="s">
        <v>82</v>
      </c>
      <c r="AV601" s="12" t="s">
        <v>82</v>
      </c>
      <c r="AW601" s="12" t="s">
        <v>30</v>
      </c>
      <c r="AX601" s="12" t="s">
        <v>73</v>
      </c>
      <c r="AY601" s="144" t="s">
        <v>138</v>
      </c>
    </row>
    <row r="602" spans="2:65" s="12" customFormat="1" x14ac:dyDescent="0.2">
      <c r="B602" s="142"/>
      <c r="D602" s="143" t="s">
        <v>146</v>
      </c>
      <c r="E602" s="144" t="s">
        <v>1</v>
      </c>
      <c r="F602" s="145" t="s">
        <v>1117</v>
      </c>
      <c r="H602" s="146">
        <v>18.742999999999999</v>
      </c>
      <c r="I602" s="147"/>
      <c r="L602" s="142"/>
      <c r="M602" s="148"/>
      <c r="T602" s="149"/>
      <c r="AT602" s="144" t="s">
        <v>146</v>
      </c>
      <c r="AU602" s="144" t="s">
        <v>82</v>
      </c>
      <c r="AV602" s="12" t="s">
        <v>82</v>
      </c>
      <c r="AW602" s="12" t="s">
        <v>30</v>
      </c>
      <c r="AX602" s="12" t="s">
        <v>73</v>
      </c>
      <c r="AY602" s="144" t="s">
        <v>138</v>
      </c>
    </row>
    <row r="603" spans="2:65" s="13" customFormat="1" x14ac:dyDescent="0.2">
      <c r="B603" s="150"/>
      <c r="D603" s="143" t="s">
        <v>146</v>
      </c>
      <c r="E603" s="151" t="s">
        <v>1</v>
      </c>
      <c r="F603" s="152" t="s">
        <v>148</v>
      </c>
      <c r="H603" s="153">
        <v>131.43799999999999</v>
      </c>
      <c r="I603" s="154"/>
      <c r="L603" s="150"/>
      <c r="M603" s="155"/>
      <c r="T603" s="156"/>
      <c r="AT603" s="151" t="s">
        <v>146</v>
      </c>
      <c r="AU603" s="151" t="s">
        <v>82</v>
      </c>
      <c r="AV603" s="13" t="s">
        <v>144</v>
      </c>
      <c r="AW603" s="13" t="s">
        <v>30</v>
      </c>
      <c r="AX603" s="13" t="s">
        <v>80</v>
      </c>
      <c r="AY603" s="151" t="s">
        <v>138</v>
      </c>
    </row>
    <row r="604" spans="2:65" s="1" customFormat="1" ht="16.5" customHeight="1" x14ac:dyDescent="0.2">
      <c r="B604" s="31"/>
      <c r="C604" s="157" t="s">
        <v>1118</v>
      </c>
      <c r="D604" s="157" t="s">
        <v>216</v>
      </c>
      <c r="E604" s="158" t="s">
        <v>1119</v>
      </c>
      <c r="F604" s="159" t="s">
        <v>1120</v>
      </c>
      <c r="G604" s="160" t="s">
        <v>186</v>
      </c>
      <c r="H604" s="161">
        <v>138.07300000000001</v>
      </c>
      <c r="I604" s="162"/>
      <c r="J604" s="163">
        <f>ROUND(I604*H604,2)</f>
        <v>0</v>
      </c>
      <c r="K604" s="164"/>
      <c r="L604" s="165"/>
      <c r="M604" s="166" t="s">
        <v>1</v>
      </c>
      <c r="N604" s="167" t="s">
        <v>38</v>
      </c>
      <c r="P604" s="138">
        <f>O604*H604</f>
        <v>0</v>
      </c>
      <c r="Q604" s="138">
        <v>0</v>
      </c>
      <c r="R604" s="138">
        <f>Q604*H604</f>
        <v>0</v>
      </c>
      <c r="S604" s="138">
        <v>0</v>
      </c>
      <c r="T604" s="139">
        <f>S604*H604</f>
        <v>0</v>
      </c>
      <c r="AR604" s="140" t="s">
        <v>215</v>
      </c>
      <c r="AT604" s="140" t="s">
        <v>216</v>
      </c>
      <c r="AU604" s="140" t="s">
        <v>82</v>
      </c>
      <c r="AY604" s="16" t="s">
        <v>138</v>
      </c>
      <c r="BE604" s="141">
        <f>IF(N604="základní",J604,0)</f>
        <v>0</v>
      </c>
      <c r="BF604" s="141">
        <f>IF(N604="snížená",J604,0)</f>
        <v>0</v>
      </c>
      <c r="BG604" s="141">
        <f>IF(N604="zákl. přenesená",J604,0)</f>
        <v>0</v>
      </c>
      <c r="BH604" s="141">
        <f>IF(N604="sníž. přenesená",J604,0)</f>
        <v>0</v>
      </c>
      <c r="BI604" s="141">
        <f>IF(N604="nulová",J604,0)</f>
        <v>0</v>
      </c>
      <c r="BJ604" s="16" t="s">
        <v>80</v>
      </c>
      <c r="BK604" s="141">
        <f>ROUND(I604*H604,2)</f>
        <v>0</v>
      </c>
      <c r="BL604" s="16" t="s">
        <v>175</v>
      </c>
      <c r="BM604" s="140" t="s">
        <v>1121</v>
      </c>
    </row>
    <row r="605" spans="2:65" s="12" customFormat="1" x14ac:dyDescent="0.2">
      <c r="B605" s="142"/>
      <c r="D605" s="143" t="s">
        <v>146</v>
      </c>
      <c r="E605" s="144" t="s">
        <v>1</v>
      </c>
      <c r="F605" s="145" t="s">
        <v>1122</v>
      </c>
      <c r="H605" s="146">
        <v>138.07300000000001</v>
      </c>
      <c r="I605" s="147"/>
      <c r="L605" s="142"/>
      <c r="M605" s="148"/>
      <c r="T605" s="149"/>
      <c r="AT605" s="144" t="s">
        <v>146</v>
      </c>
      <c r="AU605" s="144" t="s">
        <v>82</v>
      </c>
      <c r="AV605" s="12" t="s">
        <v>82</v>
      </c>
      <c r="AW605" s="12" t="s">
        <v>30</v>
      </c>
      <c r="AX605" s="12" t="s">
        <v>73</v>
      </c>
      <c r="AY605" s="144" t="s">
        <v>138</v>
      </c>
    </row>
    <row r="606" spans="2:65" s="13" customFormat="1" x14ac:dyDescent="0.2">
      <c r="B606" s="150"/>
      <c r="D606" s="143" t="s">
        <v>146</v>
      </c>
      <c r="E606" s="151" t="s">
        <v>1</v>
      </c>
      <c r="F606" s="152" t="s">
        <v>148</v>
      </c>
      <c r="H606" s="153">
        <v>138.07300000000001</v>
      </c>
      <c r="I606" s="154"/>
      <c r="L606" s="150"/>
      <c r="M606" s="155"/>
      <c r="T606" s="156"/>
      <c r="AT606" s="151" t="s">
        <v>146</v>
      </c>
      <c r="AU606" s="151" t="s">
        <v>82</v>
      </c>
      <c r="AV606" s="13" t="s">
        <v>144</v>
      </c>
      <c r="AW606" s="13" t="s">
        <v>30</v>
      </c>
      <c r="AX606" s="13" t="s">
        <v>80</v>
      </c>
      <c r="AY606" s="151" t="s">
        <v>138</v>
      </c>
    </row>
    <row r="607" spans="2:65" s="1" customFormat="1" ht="24.2" customHeight="1" x14ac:dyDescent="0.2">
      <c r="B607" s="31"/>
      <c r="C607" s="128" t="s">
        <v>1123</v>
      </c>
      <c r="D607" s="128" t="s">
        <v>140</v>
      </c>
      <c r="E607" s="129" t="s">
        <v>1124</v>
      </c>
      <c r="F607" s="130" t="s">
        <v>1125</v>
      </c>
      <c r="G607" s="131" t="s">
        <v>582</v>
      </c>
      <c r="H607" s="174"/>
      <c r="I607" s="133"/>
      <c r="J607" s="134">
        <f>ROUND(I607*H607,2)</f>
        <v>0</v>
      </c>
      <c r="K607" s="135"/>
      <c r="L607" s="31"/>
      <c r="M607" s="136" t="s">
        <v>1</v>
      </c>
      <c r="N607" s="137" t="s">
        <v>38</v>
      </c>
      <c r="P607" s="138">
        <f>O607*H607</f>
        <v>0</v>
      </c>
      <c r="Q607" s="138">
        <v>0</v>
      </c>
      <c r="R607" s="138">
        <f>Q607*H607</f>
        <v>0</v>
      </c>
      <c r="S607" s="138">
        <v>0</v>
      </c>
      <c r="T607" s="139">
        <f>S607*H607</f>
        <v>0</v>
      </c>
      <c r="AR607" s="140" t="s">
        <v>175</v>
      </c>
      <c r="AT607" s="140" t="s">
        <v>140</v>
      </c>
      <c r="AU607" s="140" t="s">
        <v>82</v>
      </c>
      <c r="AY607" s="16" t="s">
        <v>138</v>
      </c>
      <c r="BE607" s="141">
        <f>IF(N607="základní",J607,0)</f>
        <v>0</v>
      </c>
      <c r="BF607" s="141">
        <f>IF(N607="snížená",J607,0)</f>
        <v>0</v>
      </c>
      <c r="BG607" s="141">
        <f>IF(N607="zákl. přenesená",J607,0)</f>
        <v>0</v>
      </c>
      <c r="BH607" s="141">
        <f>IF(N607="sníž. přenesená",J607,0)</f>
        <v>0</v>
      </c>
      <c r="BI607" s="141">
        <f>IF(N607="nulová",J607,0)</f>
        <v>0</v>
      </c>
      <c r="BJ607" s="16" t="s">
        <v>80</v>
      </c>
      <c r="BK607" s="141">
        <f>ROUND(I607*H607,2)</f>
        <v>0</v>
      </c>
      <c r="BL607" s="16" t="s">
        <v>175</v>
      </c>
      <c r="BM607" s="140" t="s">
        <v>1126</v>
      </c>
    </row>
    <row r="608" spans="2:65" s="11" customFormat="1" ht="22.9" customHeight="1" x14ac:dyDescent="0.2">
      <c r="B608" s="116"/>
      <c r="D608" s="117" t="s">
        <v>72</v>
      </c>
      <c r="E608" s="126" t="s">
        <v>1127</v>
      </c>
      <c r="F608" s="126" t="s">
        <v>1128</v>
      </c>
      <c r="I608" s="119"/>
      <c r="J608" s="127">
        <f>BK608</f>
        <v>0</v>
      </c>
      <c r="L608" s="116"/>
      <c r="M608" s="121"/>
      <c r="P608" s="122">
        <f>SUM(P609:P612)</f>
        <v>0</v>
      </c>
      <c r="R608" s="122">
        <f>SUM(R609:R612)</f>
        <v>0</v>
      </c>
      <c r="T608" s="123">
        <f>SUM(T609:T612)</f>
        <v>0</v>
      </c>
      <c r="AR608" s="117" t="s">
        <v>82</v>
      </c>
      <c r="AT608" s="124" t="s">
        <v>72</v>
      </c>
      <c r="AU608" s="124" t="s">
        <v>80</v>
      </c>
      <c r="AY608" s="117" t="s">
        <v>138</v>
      </c>
      <c r="BK608" s="125">
        <f>SUM(BK609:BK612)</f>
        <v>0</v>
      </c>
    </row>
    <row r="609" spans="2:65" s="1" customFormat="1" ht="33" customHeight="1" x14ac:dyDescent="0.2">
      <c r="B609" s="31"/>
      <c r="C609" s="128" t="s">
        <v>666</v>
      </c>
      <c r="D609" s="128" t="s">
        <v>140</v>
      </c>
      <c r="E609" s="129" t="s">
        <v>1129</v>
      </c>
      <c r="F609" s="130" t="s">
        <v>1130</v>
      </c>
      <c r="G609" s="131" t="s">
        <v>186</v>
      </c>
      <c r="H609" s="132">
        <v>1379.76</v>
      </c>
      <c r="I609" s="133"/>
      <c r="J609" s="134">
        <f>ROUND(I609*H609,2)</f>
        <v>0</v>
      </c>
      <c r="K609" s="135"/>
      <c r="L609" s="31"/>
      <c r="M609" s="136" t="s">
        <v>1</v>
      </c>
      <c r="N609" s="137" t="s">
        <v>38</v>
      </c>
      <c r="P609" s="138">
        <f>O609*H609</f>
        <v>0</v>
      </c>
      <c r="Q609" s="138">
        <v>0</v>
      </c>
      <c r="R609" s="138">
        <f>Q609*H609</f>
        <v>0</v>
      </c>
      <c r="S609" s="138">
        <v>0</v>
      </c>
      <c r="T609" s="139">
        <f>S609*H609</f>
        <v>0</v>
      </c>
      <c r="AR609" s="140" t="s">
        <v>175</v>
      </c>
      <c r="AT609" s="140" t="s">
        <v>140</v>
      </c>
      <c r="AU609" s="140" t="s">
        <v>82</v>
      </c>
      <c r="AY609" s="16" t="s">
        <v>138</v>
      </c>
      <c r="BE609" s="141">
        <f>IF(N609="základní",J609,0)</f>
        <v>0</v>
      </c>
      <c r="BF609" s="141">
        <f>IF(N609="snížená",J609,0)</f>
        <v>0</v>
      </c>
      <c r="BG609" s="141">
        <f>IF(N609="zákl. přenesená",J609,0)</f>
        <v>0</v>
      </c>
      <c r="BH609" s="141">
        <f>IF(N609="sníž. přenesená",J609,0)</f>
        <v>0</v>
      </c>
      <c r="BI609" s="141">
        <f>IF(N609="nulová",J609,0)</f>
        <v>0</v>
      </c>
      <c r="BJ609" s="16" t="s">
        <v>80</v>
      </c>
      <c r="BK609" s="141">
        <f>ROUND(I609*H609,2)</f>
        <v>0</v>
      </c>
      <c r="BL609" s="16" t="s">
        <v>175</v>
      </c>
      <c r="BM609" s="140" t="s">
        <v>1131</v>
      </c>
    </row>
    <row r="610" spans="2:65" s="1" customFormat="1" ht="33" customHeight="1" x14ac:dyDescent="0.2">
      <c r="B610" s="31"/>
      <c r="C610" s="128" t="s">
        <v>1132</v>
      </c>
      <c r="D610" s="128" t="s">
        <v>140</v>
      </c>
      <c r="E610" s="129" t="s">
        <v>1133</v>
      </c>
      <c r="F610" s="130" t="s">
        <v>1134</v>
      </c>
      <c r="G610" s="131" t="s">
        <v>186</v>
      </c>
      <c r="H610" s="132">
        <v>1379.76</v>
      </c>
      <c r="I610" s="133"/>
      <c r="J610" s="134">
        <f>ROUND(I610*H610,2)</f>
        <v>0</v>
      </c>
      <c r="K610" s="135"/>
      <c r="L610" s="31"/>
      <c r="M610" s="136" t="s">
        <v>1</v>
      </c>
      <c r="N610" s="137" t="s">
        <v>38</v>
      </c>
      <c r="P610" s="138">
        <f>O610*H610</f>
        <v>0</v>
      </c>
      <c r="Q610" s="138">
        <v>0</v>
      </c>
      <c r="R610" s="138">
        <f>Q610*H610</f>
        <v>0</v>
      </c>
      <c r="S610" s="138">
        <v>0</v>
      </c>
      <c r="T610" s="139">
        <f>S610*H610</f>
        <v>0</v>
      </c>
      <c r="AR610" s="140" t="s">
        <v>175</v>
      </c>
      <c r="AT610" s="140" t="s">
        <v>140</v>
      </c>
      <c r="AU610" s="140" t="s">
        <v>82</v>
      </c>
      <c r="AY610" s="16" t="s">
        <v>138</v>
      </c>
      <c r="BE610" s="141">
        <f>IF(N610="základní",J610,0)</f>
        <v>0</v>
      </c>
      <c r="BF610" s="141">
        <f>IF(N610="snížená",J610,0)</f>
        <v>0</v>
      </c>
      <c r="BG610" s="141">
        <f>IF(N610="zákl. přenesená",J610,0)</f>
        <v>0</v>
      </c>
      <c r="BH610" s="141">
        <f>IF(N610="sníž. přenesená",J610,0)</f>
        <v>0</v>
      </c>
      <c r="BI610" s="141">
        <f>IF(N610="nulová",J610,0)</f>
        <v>0</v>
      </c>
      <c r="BJ610" s="16" t="s">
        <v>80</v>
      </c>
      <c r="BK610" s="141">
        <f>ROUND(I610*H610,2)</f>
        <v>0</v>
      </c>
      <c r="BL610" s="16" t="s">
        <v>175</v>
      </c>
      <c r="BM610" s="140" t="s">
        <v>1135</v>
      </c>
    </row>
    <row r="611" spans="2:65" s="12" customFormat="1" x14ac:dyDescent="0.2">
      <c r="B611" s="142"/>
      <c r="D611" s="143" t="s">
        <v>146</v>
      </c>
      <c r="E611" s="144" t="s">
        <v>1</v>
      </c>
      <c r="F611" s="145" t="s">
        <v>1136</v>
      </c>
      <c r="H611" s="146">
        <v>1379.76</v>
      </c>
      <c r="I611" s="147"/>
      <c r="L611" s="142"/>
      <c r="M611" s="148"/>
      <c r="T611" s="149"/>
      <c r="AT611" s="144" t="s">
        <v>146</v>
      </c>
      <c r="AU611" s="144" t="s">
        <v>82</v>
      </c>
      <c r="AV611" s="12" t="s">
        <v>82</v>
      </c>
      <c r="AW611" s="12" t="s">
        <v>30</v>
      </c>
      <c r="AX611" s="12" t="s">
        <v>73</v>
      </c>
      <c r="AY611" s="144" t="s">
        <v>138</v>
      </c>
    </row>
    <row r="612" spans="2:65" s="13" customFormat="1" x14ac:dyDescent="0.2">
      <c r="B612" s="150"/>
      <c r="D612" s="143" t="s">
        <v>146</v>
      </c>
      <c r="E612" s="151" t="s">
        <v>1</v>
      </c>
      <c r="F612" s="152" t="s">
        <v>148</v>
      </c>
      <c r="H612" s="153">
        <v>1379.76</v>
      </c>
      <c r="I612" s="154"/>
      <c r="L612" s="150"/>
      <c r="M612" s="155"/>
      <c r="T612" s="156"/>
      <c r="AT612" s="151" t="s">
        <v>146</v>
      </c>
      <c r="AU612" s="151" t="s">
        <v>82</v>
      </c>
      <c r="AV612" s="13" t="s">
        <v>144</v>
      </c>
      <c r="AW612" s="13" t="s">
        <v>30</v>
      </c>
      <c r="AX612" s="13" t="s">
        <v>80</v>
      </c>
      <c r="AY612" s="151" t="s">
        <v>138</v>
      </c>
    </row>
    <row r="613" spans="2:65" s="11" customFormat="1" ht="22.9" customHeight="1" x14ac:dyDescent="0.2">
      <c r="B613" s="116"/>
      <c r="D613" s="117" t="s">
        <v>72</v>
      </c>
      <c r="E613" s="126" t="s">
        <v>1137</v>
      </c>
      <c r="F613" s="126" t="s">
        <v>1138</v>
      </c>
      <c r="I613" s="119"/>
      <c r="J613" s="127">
        <f>BK613</f>
        <v>0</v>
      </c>
      <c r="L613" s="116"/>
      <c r="M613" s="121"/>
      <c r="P613" s="122">
        <f>SUM(P614:P621)</f>
        <v>0</v>
      </c>
      <c r="R613" s="122">
        <f>SUM(R614:R621)</f>
        <v>0</v>
      </c>
      <c r="T613" s="123">
        <f>SUM(T614:T621)</f>
        <v>0</v>
      </c>
      <c r="AR613" s="117" t="s">
        <v>82</v>
      </c>
      <c r="AT613" s="124" t="s">
        <v>72</v>
      </c>
      <c r="AU613" s="124" t="s">
        <v>80</v>
      </c>
      <c r="AY613" s="117" t="s">
        <v>138</v>
      </c>
      <c r="BK613" s="125">
        <f>SUM(BK614:BK621)</f>
        <v>0</v>
      </c>
    </row>
    <row r="614" spans="2:65" s="1" customFormat="1" ht="21.75" customHeight="1" x14ac:dyDescent="0.2">
      <c r="B614" s="31"/>
      <c r="C614" s="128" t="s">
        <v>670</v>
      </c>
      <c r="D614" s="128" t="s">
        <v>140</v>
      </c>
      <c r="E614" s="129" t="s">
        <v>1139</v>
      </c>
      <c r="F614" s="130" t="s">
        <v>1140</v>
      </c>
      <c r="G614" s="131" t="s">
        <v>201</v>
      </c>
      <c r="H614" s="132">
        <v>4</v>
      </c>
      <c r="I614" s="133"/>
      <c r="J614" s="134">
        <f>ROUND(I614*H614,2)</f>
        <v>0</v>
      </c>
      <c r="K614" s="135"/>
      <c r="L614" s="31"/>
      <c r="M614" s="136" t="s">
        <v>1</v>
      </c>
      <c r="N614" s="137" t="s">
        <v>38</v>
      </c>
      <c r="P614" s="138">
        <f>O614*H614</f>
        <v>0</v>
      </c>
      <c r="Q614" s="138">
        <v>0</v>
      </c>
      <c r="R614" s="138">
        <f>Q614*H614</f>
        <v>0</v>
      </c>
      <c r="S614" s="138">
        <v>0</v>
      </c>
      <c r="T614" s="139">
        <f>S614*H614</f>
        <v>0</v>
      </c>
      <c r="AR614" s="140" t="s">
        <v>175</v>
      </c>
      <c r="AT614" s="140" t="s">
        <v>140</v>
      </c>
      <c r="AU614" s="140" t="s">
        <v>82</v>
      </c>
      <c r="AY614" s="16" t="s">
        <v>138</v>
      </c>
      <c r="BE614" s="141">
        <f>IF(N614="základní",J614,0)</f>
        <v>0</v>
      </c>
      <c r="BF614" s="141">
        <f>IF(N614="snížená",J614,0)</f>
        <v>0</v>
      </c>
      <c r="BG614" s="141">
        <f>IF(N614="zákl. přenesená",J614,0)</f>
        <v>0</v>
      </c>
      <c r="BH614" s="141">
        <f>IF(N614="sníž. přenesená",J614,0)</f>
        <v>0</v>
      </c>
      <c r="BI614" s="141">
        <f>IF(N614="nulová",J614,0)</f>
        <v>0</v>
      </c>
      <c r="BJ614" s="16" t="s">
        <v>80</v>
      </c>
      <c r="BK614" s="141">
        <f>ROUND(I614*H614,2)</f>
        <v>0</v>
      </c>
      <c r="BL614" s="16" t="s">
        <v>175</v>
      </c>
      <c r="BM614" s="140" t="s">
        <v>1141</v>
      </c>
    </row>
    <row r="615" spans="2:65" s="1" customFormat="1" ht="21.75" customHeight="1" x14ac:dyDescent="0.2">
      <c r="B615" s="31"/>
      <c r="C615" s="128" t="s">
        <v>1142</v>
      </c>
      <c r="D615" s="128" t="s">
        <v>140</v>
      </c>
      <c r="E615" s="129" t="s">
        <v>1143</v>
      </c>
      <c r="F615" s="130" t="s">
        <v>1144</v>
      </c>
      <c r="G615" s="131" t="s">
        <v>201</v>
      </c>
      <c r="H615" s="132">
        <v>1</v>
      </c>
      <c r="I615" s="133"/>
      <c r="J615" s="134">
        <f>ROUND(I615*H615,2)</f>
        <v>0</v>
      </c>
      <c r="K615" s="135"/>
      <c r="L615" s="31"/>
      <c r="M615" s="136" t="s">
        <v>1</v>
      </c>
      <c r="N615" s="137" t="s">
        <v>38</v>
      </c>
      <c r="P615" s="138">
        <f>O615*H615</f>
        <v>0</v>
      </c>
      <c r="Q615" s="138">
        <v>0</v>
      </c>
      <c r="R615" s="138">
        <f>Q615*H615</f>
        <v>0</v>
      </c>
      <c r="S615" s="138">
        <v>0</v>
      </c>
      <c r="T615" s="139">
        <f>S615*H615</f>
        <v>0</v>
      </c>
      <c r="AR615" s="140" t="s">
        <v>175</v>
      </c>
      <c r="AT615" s="140" t="s">
        <v>140</v>
      </c>
      <c r="AU615" s="140" t="s">
        <v>82</v>
      </c>
      <c r="AY615" s="16" t="s">
        <v>138</v>
      </c>
      <c r="BE615" s="141">
        <f>IF(N615="základní",J615,0)</f>
        <v>0</v>
      </c>
      <c r="BF615" s="141">
        <f>IF(N615="snížená",J615,0)</f>
        <v>0</v>
      </c>
      <c r="BG615" s="141">
        <f>IF(N615="zákl. přenesená",J615,0)</f>
        <v>0</v>
      </c>
      <c r="BH615" s="141">
        <f>IF(N615="sníž. přenesená",J615,0)</f>
        <v>0</v>
      </c>
      <c r="BI615" s="141">
        <f>IF(N615="nulová",J615,0)</f>
        <v>0</v>
      </c>
      <c r="BJ615" s="16" t="s">
        <v>80</v>
      </c>
      <c r="BK615" s="141">
        <f>ROUND(I615*H615,2)</f>
        <v>0</v>
      </c>
      <c r="BL615" s="16" t="s">
        <v>175</v>
      </c>
      <c r="BM615" s="140" t="s">
        <v>1145</v>
      </c>
    </row>
    <row r="616" spans="2:65" s="1" customFormat="1" ht="24.2" customHeight="1" x14ac:dyDescent="0.2">
      <c r="B616" s="31"/>
      <c r="C616" s="128" t="s">
        <v>675</v>
      </c>
      <c r="D616" s="128" t="s">
        <v>140</v>
      </c>
      <c r="E616" s="129" t="s">
        <v>1146</v>
      </c>
      <c r="F616" s="130" t="s">
        <v>1147</v>
      </c>
      <c r="G616" s="131" t="s">
        <v>201</v>
      </c>
      <c r="H616" s="132">
        <v>4</v>
      </c>
      <c r="I616" s="133"/>
      <c r="J616" s="134">
        <f>ROUND(I616*H616,2)</f>
        <v>0</v>
      </c>
      <c r="K616" s="135"/>
      <c r="L616" s="31"/>
      <c r="M616" s="136" t="s">
        <v>1</v>
      </c>
      <c r="N616" s="137" t="s">
        <v>38</v>
      </c>
      <c r="P616" s="138">
        <f>O616*H616</f>
        <v>0</v>
      </c>
      <c r="Q616" s="138">
        <v>0</v>
      </c>
      <c r="R616" s="138">
        <f>Q616*H616</f>
        <v>0</v>
      </c>
      <c r="S616" s="138">
        <v>0</v>
      </c>
      <c r="T616" s="139">
        <f>S616*H616</f>
        <v>0</v>
      </c>
      <c r="AR616" s="140" t="s">
        <v>175</v>
      </c>
      <c r="AT616" s="140" t="s">
        <v>140</v>
      </c>
      <c r="AU616" s="140" t="s">
        <v>82</v>
      </c>
      <c r="AY616" s="16" t="s">
        <v>138</v>
      </c>
      <c r="BE616" s="141">
        <f>IF(N616="základní",J616,0)</f>
        <v>0</v>
      </c>
      <c r="BF616" s="141">
        <f>IF(N616="snížená",J616,0)</f>
        <v>0</v>
      </c>
      <c r="BG616" s="141">
        <f>IF(N616="zákl. přenesená",J616,0)</f>
        <v>0</v>
      </c>
      <c r="BH616" s="141">
        <f>IF(N616="sníž. přenesená",J616,0)</f>
        <v>0</v>
      </c>
      <c r="BI616" s="141">
        <f>IF(N616="nulová",J616,0)</f>
        <v>0</v>
      </c>
      <c r="BJ616" s="16" t="s">
        <v>80</v>
      </c>
      <c r="BK616" s="141">
        <f>ROUND(I616*H616,2)</f>
        <v>0</v>
      </c>
      <c r="BL616" s="16" t="s">
        <v>175</v>
      </c>
      <c r="BM616" s="140" t="s">
        <v>1148</v>
      </c>
    </row>
    <row r="617" spans="2:65" s="1" customFormat="1" ht="24.2" customHeight="1" x14ac:dyDescent="0.2">
      <c r="B617" s="31"/>
      <c r="C617" s="128" t="s">
        <v>1149</v>
      </c>
      <c r="D617" s="128" t="s">
        <v>140</v>
      </c>
      <c r="E617" s="129" t="s">
        <v>1150</v>
      </c>
      <c r="F617" s="130" t="s">
        <v>1151</v>
      </c>
      <c r="G617" s="131" t="s">
        <v>201</v>
      </c>
      <c r="H617" s="132">
        <v>4</v>
      </c>
      <c r="I617" s="133"/>
      <c r="J617" s="134">
        <f>ROUND(I617*H617,2)</f>
        <v>0</v>
      </c>
      <c r="K617" s="135"/>
      <c r="L617" s="31"/>
      <c r="M617" s="136" t="s">
        <v>1</v>
      </c>
      <c r="N617" s="137" t="s">
        <v>38</v>
      </c>
      <c r="P617" s="138">
        <f>O617*H617</f>
        <v>0</v>
      </c>
      <c r="Q617" s="138">
        <v>0</v>
      </c>
      <c r="R617" s="138">
        <f>Q617*H617</f>
        <v>0</v>
      </c>
      <c r="S617" s="138">
        <v>0</v>
      </c>
      <c r="T617" s="139">
        <f>S617*H617</f>
        <v>0</v>
      </c>
      <c r="AR617" s="140" t="s">
        <v>175</v>
      </c>
      <c r="AT617" s="140" t="s">
        <v>140</v>
      </c>
      <c r="AU617" s="140" t="s">
        <v>82</v>
      </c>
      <c r="AY617" s="16" t="s">
        <v>138</v>
      </c>
      <c r="BE617" s="141">
        <f>IF(N617="základní",J617,0)</f>
        <v>0</v>
      </c>
      <c r="BF617" s="141">
        <f>IF(N617="snížená",J617,0)</f>
        <v>0</v>
      </c>
      <c r="BG617" s="141">
        <f>IF(N617="zákl. přenesená",J617,0)</f>
        <v>0</v>
      </c>
      <c r="BH617" s="141">
        <f>IF(N617="sníž. přenesená",J617,0)</f>
        <v>0</v>
      </c>
      <c r="BI617" s="141">
        <f>IF(N617="nulová",J617,0)</f>
        <v>0</v>
      </c>
      <c r="BJ617" s="16" t="s">
        <v>80</v>
      </c>
      <c r="BK617" s="141">
        <f>ROUND(I617*H617,2)</f>
        <v>0</v>
      </c>
      <c r="BL617" s="16" t="s">
        <v>175</v>
      </c>
      <c r="BM617" s="140" t="s">
        <v>1152</v>
      </c>
    </row>
    <row r="618" spans="2:65" s="1" customFormat="1" ht="24.2" customHeight="1" x14ac:dyDescent="0.2">
      <c r="B618" s="31"/>
      <c r="C618" s="128" t="s">
        <v>679</v>
      </c>
      <c r="D618" s="128" t="s">
        <v>140</v>
      </c>
      <c r="E618" s="129" t="s">
        <v>1153</v>
      </c>
      <c r="F618" s="130" t="s">
        <v>1154</v>
      </c>
      <c r="G618" s="131" t="s">
        <v>201</v>
      </c>
      <c r="H618" s="132">
        <v>32</v>
      </c>
      <c r="I618" s="133"/>
      <c r="J618" s="134">
        <f>ROUND(I618*H618,2)</f>
        <v>0</v>
      </c>
      <c r="K618" s="135"/>
      <c r="L618" s="31"/>
      <c r="M618" s="136" t="s">
        <v>1</v>
      </c>
      <c r="N618" s="137" t="s">
        <v>38</v>
      </c>
      <c r="P618" s="138">
        <f>O618*H618</f>
        <v>0</v>
      </c>
      <c r="Q618" s="138">
        <v>0</v>
      </c>
      <c r="R618" s="138">
        <f>Q618*H618</f>
        <v>0</v>
      </c>
      <c r="S618" s="138">
        <v>0</v>
      </c>
      <c r="T618" s="139">
        <f>S618*H618</f>
        <v>0</v>
      </c>
      <c r="AR618" s="140" t="s">
        <v>175</v>
      </c>
      <c r="AT618" s="140" t="s">
        <v>140</v>
      </c>
      <c r="AU618" s="140" t="s">
        <v>82</v>
      </c>
      <c r="AY618" s="16" t="s">
        <v>138</v>
      </c>
      <c r="BE618" s="141">
        <f>IF(N618="základní",J618,0)</f>
        <v>0</v>
      </c>
      <c r="BF618" s="141">
        <f>IF(N618="snížená",J618,0)</f>
        <v>0</v>
      </c>
      <c r="BG618" s="141">
        <f>IF(N618="zákl. přenesená",J618,0)</f>
        <v>0</v>
      </c>
      <c r="BH618" s="141">
        <f>IF(N618="sníž. přenesená",J618,0)</f>
        <v>0</v>
      </c>
      <c r="BI618" s="141">
        <f>IF(N618="nulová",J618,0)</f>
        <v>0</v>
      </c>
      <c r="BJ618" s="16" t="s">
        <v>80</v>
      </c>
      <c r="BK618" s="141">
        <f>ROUND(I618*H618,2)</f>
        <v>0</v>
      </c>
      <c r="BL618" s="16" t="s">
        <v>175</v>
      </c>
      <c r="BM618" s="140" t="s">
        <v>1155</v>
      </c>
    </row>
    <row r="619" spans="2:65" s="12" customFormat="1" x14ac:dyDescent="0.2">
      <c r="B619" s="142"/>
      <c r="D619" s="143" t="s">
        <v>146</v>
      </c>
      <c r="E619" s="144" t="s">
        <v>1</v>
      </c>
      <c r="F619" s="145" t="s">
        <v>1156</v>
      </c>
      <c r="H619" s="146">
        <v>32</v>
      </c>
      <c r="I619" s="147"/>
      <c r="L619" s="142"/>
      <c r="M619" s="148"/>
      <c r="T619" s="149"/>
      <c r="AT619" s="144" t="s">
        <v>146</v>
      </c>
      <c r="AU619" s="144" t="s">
        <v>82</v>
      </c>
      <c r="AV619" s="12" t="s">
        <v>82</v>
      </c>
      <c r="AW619" s="12" t="s">
        <v>30</v>
      </c>
      <c r="AX619" s="12" t="s">
        <v>73</v>
      </c>
      <c r="AY619" s="144" t="s">
        <v>138</v>
      </c>
    </row>
    <row r="620" spans="2:65" s="13" customFormat="1" x14ac:dyDescent="0.2">
      <c r="B620" s="150"/>
      <c r="D620" s="143" t="s">
        <v>146</v>
      </c>
      <c r="E620" s="151" t="s">
        <v>1</v>
      </c>
      <c r="F620" s="152" t="s">
        <v>148</v>
      </c>
      <c r="H620" s="153">
        <v>32</v>
      </c>
      <c r="I620" s="154"/>
      <c r="L620" s="150"/>
      <c r="M620" s="155"/>
      <c r="T620" s="156"/>
      <c r="AT620" s="151" t="s">
        <v>146</v>
      </c>
      <c r="AU620" s="151" t="s">
        <v>82</v>
      </c>
      <c r="AV620" s="13" t="s">
        <v>144</v>
      </c>
      <c r="AW620" s="13" t="s">
        <v>30</v>
      </c>
      <c r="AX620" s="13" t="s">
        <v>80</v>
      </c>
      <c r="AY620" s="151" t="s">
        <v>138</v>
      </c>
    </row>
    <row r="621" spans="2:65" s="1" customFormat="1" ht="24.2" customHeight="1" x14ac:dyDescent="0.2">
      <c r="B621" s="31"/>
      <c r="C621" s="128" t="s">
        <v>1157</v>
      </c>
      <c r="D621" s="128" t="s">
        <v>140</v>
      </c>
      <c r="E621" s="129" t="s">
        <v>1158</v>
      </c>
      <c r="F621" s="130" t="s">
        <v>1159</v>
      </c>
      <c r="G621" s="131" t="s">
        <v>582</v>
      </c>
      <c r="H621" s="174"/>
      <c r="I621" s="133"/>
      <c r="J621" s="134">
        <f>ROUND(I621*H621,2)</f>
        <v>0</v>
      </c>
      <c r="K621" s="135"/>
      <c r="L621" s="31"/>
      <c r="M621" s="136" t="s">
        <v>1</v>
      </c>
      <c r="N621" s="137" t="s">
        <v>38</v>
      </c>
      <c r="P621" s="138">
        <f>O621*H621</f>
        <v>0</v>
      </c>
      <c r="Q621" s="138">
        <v>0</v>
      </c>
      <c r="R621" s="138">
        <f>Q621*H621</f>
        <v>0</v>
      </c>
      <c r="S621" s="138">
        <v>0</v>
      </c>
      <c r="T621" s="139">
        <f>S621*H621</f>
        <v>0</v>
      </c>
      <c r="AR621" s="140" t="s">
        <v>175</v>
      </c>
      <c r="AT621" s="140" t="s">
        <v>140</v>
      </c>
      <c r="AU621" s="140" t="s">
        <v>82</v>
      </c>
      <c r="AY621" s="16" t="s">
        <v>138</v>
      </c>
      <c r="BE621" s="141">
        <f>IF(N621="základní",J621,0)</f>
        <v>0</v>
      </c>
      <c r="BF621" s="141">
        <f>IF(N621="snížená",J621,0)</f>
        <v>0</v>
      </c>
      <c r="BG621" s="141">
        <f>IF(N621="zákl. přenesená",J621,0)</f>
        <v>0</v>
      </c>
      <c r="BH621" s="141">
        <f>IF(N621="sníž. přenesená",J621,0)</f>
        <v>0</v>
      </c>
      <c r="BI621" s="141">
        <f>IF(N621="nulová",J621,0)</f>
        <v>0</v>
      </c>
      <c r="BJ621" s="16" t="s">
        <v>80</v>
      </c>
      <c r="BK621" s="141">
        <f>ROUND(I621*H621,2)</f>
        <v>0</v>
      </c>
      <c r="BL621" s="16" t="s">
        <v>175</v>
      </c>
      <c r="BM621" s="140" t="s">
        <v>1160</v>
      </c>
    </row>
    <row r="622" spans="2:65" s="11" customFormat="1" ht="25.9" customHeight="1" x14ac:dyDescent="0.2">
      <c r="B622" s="116"/>
      <c r="D622" s="117" t="s">
        <v>72</v>
      </c>
      <c r="E622" s="118" t="s">
        <v>216</v>
      </c>
      <c r="F622" s="118" t="s">
        <v>1161</v>
      </c>
      <c r="I622" s="119"/>
      <c r="J622" s="120">
        <f>BK622</f>
        <v>0</v>
      </c>
      <c r="L622" s="116"/>
      <c r="M622" s="121"/>
      <c r="P622" s="122">
        <f>P623</f>
        <v>0</v>
      </c>
      <c r="R622" s="122">
        <f>R623</f>
        <v>0</v>
      </c>
      <c r="T622" s="123">
        <f>T623</f>
        <v>0</v>
      </c>
      <c r="AR622" s="117" t="s">
        <v>152</v>
      </c>
      <c r="AT622" s="124" t="s">
        <v>72</v>
      </c>
      <c r="AU622" s="124" t="s">
        <v>73</v>
      </c>
      <c r="AY622" s="117" t="s">
        <v>138</v>
      </c>
      <c r="BK622" s="125">
        <f>BK623</f>
        <v>0</v>
      </c>
    </row>
    <row r="623" spans="2:65" s="11" customFormat="1" ht="22.9" customHeight="1" x14ac:dyDescent="0.2">
      <c r="B623" s="116"/>
      <c r="D623" s="117" t="s">
        <v>72</v>
      </c>
      <c r="E623" s="126" t="s">
        <v>1162</v>
      </c>
      <c r="F623" s="126" t="s">
        <v>1163</v>
      </c>
      <c r="I623" s="119"/>
      <c r="J623" s="127">
        <f>BK623</f>
        <v>0</v>
      </c>
      <c r="L623" s="116"/>
      <c r="M623" s="121"/>
      <c r="P623" s="122">
        <f>P624</f>
        <v>0</v>
      </c>
      <c r="R623" s="122">
        <f>R624</f>
        <v>0</v>
      </c>
      <c r="T623" s="123">
        <f>T624</f>
        <v>0</v>
      </c>
      <c r="AR623" s="117" t="s">
        <v>152</v>
      </c>
      <c r="AT623" s="124" t="s">
        <v>72</v>
      </c>
      <c r="AU623" s="124" t="s">
        <v>80</v>
      </c>
      <c r="AY623" s="117" t="s">
        <v>138</v>
      </c>
      <c r="BK623" s="125">
        <f>BK624</f>
        <v>0</v>
      </c>
    </row>
    <row r="624" spans="2:65" s="1" customFormat="1" ht="16.5" customHeight="1" x14ac:dyDescent="0.2">
      <c r="B624" s="31"/>
      <c r="C624" s="128" t="s">
        <v>689</v>
      </c>
      <c r="D624" s="128" t="s">
        <v>140</v>
      </c>
      <c r="E624" s="129" t="s">
        <v>1164</v>
      </c>
      <c r="F624" s="130" t="s">
        <v>1165</v>
      </c>
      <c r="G624" s="131" t="s">
        <v>507</v>
      </c>
      <c r="H624" s="132">
        <v>1</v>
      </c>
      <c r="I624" s="133"/>
      <c r="J624" s="134">
        <f>ROUND(I624*H624,2)</f>
        <v>0</v>
      </c>
      <c r="K624" s="135"/>
      <c r="L624" s="31"/>
      <c r="M624" s="136" t="s">
        <v>1</v>
      </c>
      <c r="N624" s="137" t="s">
        <v>38</v>
      </c>
      <c r="P624" s="138">
        <f>O624*H624</f>
        <v>0</v>
      </c>
      <c r="Q624" s="138">
        <v>0</v>
      </c>
      <c r="R624" s="138">
        <f>Q624*H624</f>
        <v>0</v>
      </c>
      <c r="S624" s="138">
        <v>0</v>
      </c>
      <c r="T624" s="139">
        <f>S624*H624</f>
        <v>0</v>
      </c>
      <c r="AR624" s="140" t="s">
        <v>284</v>
      </c>
      <c r="AT624" s="140" t="s">
        <v>140</v>
      </c>
      <c r="AU624" s="140" t="s">
        <v>82</v>
      </c>
      <c r="AY624" s="16" t="s">
        <v>138</v>
      </c>
      <c r="BE624" s="141">
        <f>IF(N624="základní",J624,0)</f>
        <v>0</v>
      </c>
      <c r="BF624" s="141">
        <f>IF(N624="snížená",J624,0)</f>
        <v>0</v>
      </c>
      <c r="BG624" s="141">
        <f>IF(N624="zákl. přenesená",J624,0)</f>
        <v>0</v>
      </c>
      <c r="BH624" s="141">
        <f>IF(N624="sníž. přenesená",J624,0)</f>
        <v>0</v>
      </c>
      <c r="BI624" s="141">
        <f>IF(N624="nulová",J624,0)</f>
        <v>0</v>
      </c>
      <c r="BJ624" s="16" t="s">
        <v>80</v>
      </c>
      <c r="BK624" s="141">
        <f>ROUND(I624*H624,2)</f>
        <v>0</v>
      </c>
      <c r="BL624" s="16" t="s">
        <v>284</v>
      </c>
      <c r="BM624" s="140" t="s">
        <v>1166</v>
      </c>
    </row>
    <row r="625" spans="2:65" s="11" customFormat="1" ht="25.9" customHeight="1" x14ac:dyDescent="0.2">
      <c r="B625" s="116"/>
      <c r="D625" s="117" t="s">
        <v>72</v>
      </c>
      <c r="E625" s="118" t="s">
        <v>1167</v>
      </c>
      <c r="F625" s="118" t="s">
        <v>1168</v>
      </c>
      <c r="I625" s="119"/>
      <c r="J625" s="120">
        <f>BK625</f>
        <v>0</v>
      </c>
      <c r="L625" s="116"/>
      <c r="M625" s="121"/>
      <c r="P625" s="122">
        <f>P626</f>
        <v>0</v>
      </c>
      <c r="R625" s="122">
        <f>R626</f>
        <v>0</v>
      </c>
      <c r="T625" s="123">
        <f>T626</f>
        <v>0</v>
      </c>
      <c r="AR625" s="117" t="s">
        <v>162</v>
      </c>
      <c r="AT625" s="124" t="s">
        <v>72</v>
      </c>
      <c r="AU625" s="124" t="s">
        <v>73</v>
      </c>
      <c r="AY625" s="117" t="s">
        <v>138</v>
      </c>
      <c r="BK625" s="125">
        <f>SUM(BK626:BK627)</f>
        <v>0</v>
      </c>
    </row>
    <row r="626" spans="2:65" s="1" customFormat="1" ht="16.5" customHeight="1" x14ac:dyDescent="0.2">
      <c r="B626" s="31"/>
      <c r="C626" s="128" t="s">
        <v>1169</v>
      </c>
      <c r="D626" s="128" t="s">
        <v>140</v>
      </c>
      <c r="E626" s="129" t="s">
        <v>1170</v>
      </c>
      <c r="F626" s="130" t="s">
        <v>1735</v>
      </c>
      <c r="G626" s="131" t="s">
        <v>507</v>
      </c>
      <c r="H626" s="132">
        <v>1</v>
      </c>
      <c r="I626" s="133"/>
      <c r="J626" s="134">
        <f>ROUND(I626*H626,2)</f>
        <v>0</v>
      </c>
      <c r="K626" s="135"/>
      <c r="L626" s="31"/>
      <c r="M626" s="175" t="s">
        <v>1</v>
      </c>
      <c r="N626" s="176" t="s">
        <v>38</v>
      </c>
      <c r="O626" s="177"/>
      <c r="P626" s="178">
        <f>O626*H626</f>
        <v>0</v>
      </c>
      <c r="Q626" s="178">
        <v>0</v>
      </c>
      <c r="R626" s="178">
        <f>Q626*H626</f>
        <v>0</v>
      </c>
      <c r="S626" s="178">
        <v>0</v>
      </c>
      <c r="T626" s="179">
        <f>S626*H626</f>
        <v>0</v>
      </c>
      <c r="AR626" s="140" t="s">
        <v>144</v>
      </c>
      <c r="AT626" s="140" t="s">
        <v>140</v>
      </c>
      <c r="AU626" s="140" t="s">
        <v>80</v>
      </c>
      <c r="AY626" s="16" t="s">
        <v>138</v>
      </c>
      <c r="BE626" s="141">
        <f>IF(N626="základní",J626,0)</f>
        <v>0</v>
      </c>
      <c r="BF626" s="141">
        <f>IF(N626="snížená",J626,0)</f>
        <v>0</v>
      </c>
      <c r="BG626" s="141">
        <f>IF(N626="zákl. přenesená",J626,0)</f>
        <v>0</v>
      </c>
      <c r="BH626" s="141">
        <f>IF(N626="sníž. přenesená",J626,0)</f>
        <v>0</v>
      </c>
      <c r="BI626" s="141">
        <f>IF(N626="nulová",J626,0)</f>
        <v>0</v>
      </c>
      <c r="BJ626" s="16" t="s">
        <v>80</v>
      </c>
      <c r="BK626" s="141">
        <f>ROUND(I626*H626,2)</f>
        <v>0</v>
      </c>
      <c r="BL626" s="16" t="s">
        <v>144</v>
      </c>
      <c r="BM626" s="140" t="s">
        <v>1171</v>
      </c>
    </row>
    <row r="627" spans="2:65" s="706" customFormat="1" ht="16.5" customHeight="1" x14ac:dyDescent="0.2">
      <c r="B627" s="31"/>
      <c r="C627" s="128">
        <v>236</v>
      </c>
      <c r="D627" s="128" t="s">
        <v>140</v>
      </c>
      <c r="E627" s="129" t="s">
        <v>1736</v>
      </c>
      <c r="F627" s="130" t="s">
        <v>1737</v>
      </c>
      <c r="G627" s="131" t="s">
        <v>507</v>
      </c>
      <c r="H627" s="132">
        <v>1</v>
      </c>
      <c r="I627" s="133"/>
      <c r="J627" s="134">
        <f>ROUND(I627*H627,2)</f>
        <v>0</v>
      </c>
      <c r="K627" s="135"/>
      <c r="L627" s="31"/>
      <c r="M627" s="175"/>
      <c r="N627" s="176"/>
      <c r="O627" s="177"/>
      <c r="P627" s="178"/>
      <c r="Q627" s="178"/>
      <c r="R627" s="178"/>
      <c r="S627" s="178"/>
      <c r="T627" s="179"/>
      <c r="AR627" s="140"/>
      <c r="AT627" s="140"/>
      <c r="AU627" s="140"/>
      <c r="AY627" s="16"/>
      <c r="BE627" s="141"/>
      <c r="BF627" s="141"/>
      <c r="BG627" s="141"/>
      <c r="BH627" s="141"/>
      <c r="BI627" s="141"/>
      <c r="BJ627" s="16"/>
      <c r="BK627" s="141">
        <f>ROUND(I627*H627,2)</f>
        <v>0</v>
      </c>
      <c r="BL627" s="16"/>
      <c r="BM627" s="140"/>
    </row>
    <row r="628" spans="2:65" s="1" customFormat="1" ht="6.95" customHeight="1" x14ac:dyDescent="0.2">
      <c r="B628" s="43"/>
      <c r="C628" s="44"/>
      <c r="D628" s="44"/>
      <c r="E628" s="44"/>
      <c r="F628" s="44"/>
      <c r="G628" s="44"/>
      <c r="H628" s="44"/>
      <c r="I628" s="44"/>
      <c r="J628" s="44"/>
      <c r="K628" s="44"/>
      <c r="L628" s="31"/>
    </row>
  </sheetData>
  <sheetProtection algorithmName="SHA-512" hashValue="Tov1oK1WE8WrQdaNoRTG61IGPhoO37x8yk6lPT88MI6xeNdCNdb/pmY1VK6UF5XsHe+BcAa7b/seEN2bOC3lhg==" saltValue="ZhwPjFqfeBVsi4H/+t4DXg==" spinCount="100000" sheet="1" objects="1" scenarios="1"/>
  <autoFilter ref="C148:K626" xr:uid="{00000000-0009-0000-0000-000001000000}"/>
  <mergeCells count="9">
    <mergeCell ref="E87:H87"/>
    <mergeCell ref="E139:H139"/>
    <mergeCell ref="E141:H14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7B6DA-633C-4CCC-80AB-C680AF16F677}">
  <dimension ref="A1:IT78"/>
  <sheetViews>
    <sheetView topLeftCell="A40" workbookViewId="0">
      <selection activeCell="A62" sqref="A62"/>
    </sheetView>
  </sheetViews>
  <sheetFormatPr defaultColWidth="14.83203125" defaultRowHeight="12.75" x14ac:dyDescent="0.2"/>
  <cols>
    <col min="1" max="1" width="86.6640625" style="192" customWidth="1"/>
    <col min="2" max="2" width="11.1640625" style="195" customWidth="1"/>
    <col min="3" max="3" width="10.5" style="187" customWidth="1"/>
    <col min="4" max="4" width="15.33203125" style="188" customWidth="1"/>
    <col min="5" max="5" width="15.6640625" style="188" customWidth="1"/>
    <col min="6" max="6" width="16" style="188" customWidth="1"/>
    <col min="7" max="7" width="23.5" style="188" customWidth="1"/>
    <col min="8" max="8" width="21.6640625" style="188" customWidth="1"/>
    <col min="9" max="9" width="7.33203125" style="188" customWidth="1"/>
    <col min="10" max="10" width="6.83203125" style="188" customWidth="1"/>
    <col min="11" max="11" width="16.33203125" style="190" customWidth="1"/>
    <col min="12" max="12" width="12.5" style="188" customWidth="1"/>
    <col min="13" max="15" width="11.6640625" style="188" customWidth="1"/>
    <col min="16" max="16" width="12.5" style="188" customWidth="1"/>
    <col min="17" max="254" width="11.6640625" style="188" customWidth="1"/>
    <col min="255" max="16384" width="14.83203125" style="184"/>
  </cols>
  <sheetData>
    <row r="1" spans="1:254" s="183" customFormat="1" ht="15.75" x14ac:dyDescent="0.25">
      <c r="A1" s="180" t="s">
        <v>1172</v>
      </c>
      <c r="B1" s="181"/>
      <c r="C1" s="182"/>
    </row>
    <row r="2" spans="1:254" s="183" customFormat="1" ht="15.75" x14ac:dyDescent="0.25">
      <c r="A2" s="180" t="s">
        <v>1173</v>
      </c>
      <c r="B2" s="181"/>
      <c r="C2" s="182"/>
    </row>
    <row r="3" spans="1:254" x14ac:dyDescent="0.2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184"/>
      <c r="BD3" s="184"/>
      <c r="BE3" s="184"/>
      <c r="BF3" s="184"/>
      <c r="BG3" s="184"/>
      <c r="BH3" s="184"/>
      <c r="BI3" s="184"/>
      <c r="BJ3" s="184"/>
      <c r="BK3" s="184"/>
      <c r="BL3" s="184"/>
      <c r="BM3" s="184"/>
      <c r="BN3" s="184"/>
      <c r="BO3" s="184"/>
      <c r="BP3" s="184"/>
      <c r="BQ3" s="184"/>
      <c r="BR3" s="184"/>
      <c r="BS3" s="184"/>
      <c r="BT3" s="184"/>
      <c r="BU3" s="184"/>
      <c r="BV3" s="184"/>
      <c r="BW3" s="184"/>
      <c r="BX3" s="184"/>
      <c r="BY3" s="184"/>
      <c r="BZ3" s="184"/>
      <c r="CA3" s="184"/>
      <c r="CB3" s="184"/>
      <c r="CC3" s="184"/>
      <c r="CD3" s="184"/>
      <c r="CE3" s="184"/>
      <c r="CF3" s="184"/>
      <c r="CG3" s="184"/>
      <c r="CH3" s="184"/>
      <c r="CI3" s="184"/>
      <c r="CJ3" s="184"/>
      <c r="CK3" s="184"/>
      <c r="CL3" s="184"/>
      <c r="CM3" s="184"/>
      <c r="CN3" s="184"/>
      <c r="CO3" s="184"/>
      <c r="CP3" s="184"/>
      <c r="CQ3" s="184"/>
      <c r="CR3" s="184"/>
      <c r="CS3" s="184"/>
      <c r="CT3" s="184"/>
      <c r="CU3" s="184"/>
      <c r="CV3" s="184"/>
      <c r="CW3" s="184"/>
      <c r="CX3" s="184"/>
      <c r="CY3" s="184"/>
      <c r="CZ3" s="184"/>
      <c r="DA3" s="184"/>
      <c r="DB3" s="184"/>
      <c r="DC3" s="184"/>
      <c r="DD3" s="184"/>
      <c r="DE3" s="184"/>
      <c r="DF3" s="184"/>
      <c r="DG3" s="184"/>
      <c r="DH3" s="184"/>
      <c r="DI3" s="184"/>
      <c r="DJ3" s="184"/>
      <c r="DK3" s="184"/>
      <c r="DL3" s="184"/>
      <c r="DM3" s="184"/>
      <c r="DN3" s="184"/>
      <c r="DO3" s="184"/>
      <c r="DP3" s="184"/>
      <c r="DQ3" s="184"/>
      <c r="DR3" s="184"/>
      <c r="DS3" s="184"/>
      <c r="DT3" s="184"/>
      <c r="DU3" s="184"/>
      <c r="DV3" s="184"/>
      <c r="DW3" s="184"/>
      <c r="DX3" s="184"/>
      <c r="DY3" s="184"/>
      <c r="DZ3" s="184"/>
      <c r="EA3" s="184"/>
      <c r="EB3" s="184"/>
      <c r="EC3" s="184"/>
      <c r="ED3" s="184"/>
      <c r="EE3" s="184"/>
      <c r="EF3" s="184"/>
      <c r="EG3" s="184"/>
      <c r="EH3" s="184"/>
      <c r="EI3" s="184"/>
      <c r="EJ3" s="184"/>
      <c r="EK3" s="184"/>
      <c r="EL3" s="184"/>
      <c r="EM3" s="184"/>
      <c r="EN3" s="184"/>
      <c r="EO3" s="184"/>
      <c r="EP3" s="184"/>
      <c r="EQ3" s="184"/>
      <c r="ER3" s="184"/>
      <c r="ES3" s="184"/>
      <c r="ET3" s="184"/>
      <c r="EU3" s="184"/>
      <c r="EV3" s="184"/>
      <c r="EW3" s="184"/>
      <c r="EX3" s="184"/>
      <c r="EY3" s="184"/>
      <c r="EZ3" s="184"/>
      <c r="FA3" s="184"/>
      <c r="FB3" s="184"/>
      <c r="FC3" s="184"/>
      <c r="FD3" s="184"/>
      <c r="FE3" s="184"/>
      <c r="FF3" s="184"/>
      <c r="FG3" s="184"/>
      <c r="FH3" s="184"/>
      <c r="FI3" s="184"/>
      <c r="FJ3" s="184"/>
      <c r="FK3" s="184"/>
      <c r="FL3" s="184"/>
      <c r="FM3" s="184"/>
      <c r="FN3" s="184"/>
      <c r="FO3" s="184"/>
      <c r="FP3" s="184"/>
      <c r="FQ3" s="184"/>
      <c r="FR3" s="184"/>
      <c r="FS3" s="184"/>
      <c r="FT3" s="184"/>
      <c r="FU3" s="184"/>
      <c r="FV3" s="184"/>
      <c r="FW3" s="184"/>
      <c r="FX3" s="184"/>
      <c r="FY3" s="184"/>
      <c r="FZ3" s="184"/>
      <c r="GA3" s="184"/>
      <c r="GB3" s="184"/>
      <c r="GC3" s="184"/>
      <c r="GD3" s="184"/>
      <c r="GE3" s="184"/>
      <c r="GF3" s="184"/>
      <c r="GG3" s="184"/>
      <c r="GH3" s="184"/>
      <c r="GI3" s="184"/>
      <c r="GJ3" s="184"/>
      <c r="GK3" s="184"/>
      <c r="GL3" s="184"/>
      <c r="GM3" s="184"/>
      <c r="GN3" s="184"/>
      <c r="GO3" s="184"/>
      <c r="GP3" s="184"/>
      <c r="GQ3" s="184"/>
      <c r="GR3" s="184"/>
      <c r="GS3" s="184"/>
      <c r="GT3" s="184"/>
      <c r="GU3" s="184"/>
      <c r="GV3" s="184"/>
      <c r="GW3" s="184"/>
      <c r="GX3" s="184"/>
      <c r="GY3" s="184"/>
      <c r="GZ3" s="184"/>
      <c r="HA3" s="184"/>
      <c r="HB3" s="184"/>
      <c r="HC3" s="184"/>
      <c r="HD3" s="184"/>
      <c r="HE3" s="184"/>
      <c r="HF3" s="184"/>
      <c r="HG3" s="184"/>
      <c r="HH3" s="184"/>
      <c r="HI3" s="184"/>
      <c r="HJ3" s="184"/>
      <c r="HK3" s="184"/>
      <c r="HL3" s="184"/>
      <c r="HM3" s="184"/>
      <c r="HN3" s="184"/>
      <c r="HO3" s="184"/>
      <c r="HP3" s="184"/>
      <c r="HQ3" s="184"/>
      <c r="HR3" s="184"/>
      <c r="HS3" s="184"/>
      <c r="HT3" s="184"/>
      <c r="HU3" s="184"/>
      <c r="HV3" s="184"/>
      <c r="HW3" s="184"/>
      <c r="HX3" s="184"/>
      <c r="HY3" s="184"/>
      <c r="HZ3" s="184"/>
      <c r="IA3" s="184"/>
      <c r="IB3" s="184"/>
      <c r="IC3" s="184"/>
      <c r="ID3" s="184"/>
      <c r="IE3" s="184"/>
      <c r="IF3" s="184"/>
      <c r="IG3" s="184"/>
      <c r="IH3" s="184"/>
      <c r="II3" s="184"/>
      <c r="IJ3" s="184"/>
      <c r="IK3" s="184"/>
      <c r="IL3" s="184"/>
      <c r="IM3" s="184"/>
      <c r="IN3" s="184"/>
      <c r="IO3" s="184"/>
      <c r="IP3" s="184"/>
      <c r="IQ3" s="184"/>
      <c r="IR3" s="184"/>
      <c r="IS3" s="184"/>
      <c r="IT3" s="184"/>
    </row>
    <row r="4" spans="1:254" x14ac:dyDescent="0.2">
      <c r="A4" s="185"/>
      <c r="B4" s="186" t="s">
        <v>1174</v>
      </c>
      <c r="C4" s="187" t="s">
        <v>1175</v>
      </c>
      <c r="D4" s="188" t="s">
        <v>1176</v>
      </c>
      <c r="E4" s="189" t="s">
        <v>1177</v>
      </c>
      <c r="F4" s="189" t="s">
        <v>1178</v>
      </c>
      <c r="G4" s="189"/>
      <c r="H4" s="189"/>
    </row>
    <row r="5" spans="1:254" x14ac:dyDescent="0.2">
      <c r="A5" s="191" t="s">
        <v>1179</v>
      </c>
      <c r="B5" s="188"/>
    </row>
    <row r="6" spans="1:254" x14ac:dyDescent="0.2">
      <c r="A6" s="192" t="s">
        <v>1180</v>
      </c>
      <c r="B6" s="188" t="s">
        <v>250</v>
      </c>
      <c r="C6" s="193">
        <v>25</v>
      </c>
      <c r="D6" s="193"/>
      <c r="E6" s="193">
        <f t="shared" ref="E6:E13" si="0">C6*D6</f>
        <v>0</v>
      </c>
    </row>
    <row r="7" spans="1:254" x14ac:dyDescent="0.2">
      <c r="A7" s="192" t="s">
        <v>1181</v>
      </c>
      <c r="B7" s="188" t="s">
        <v>250</v>
      </c>
      <c r="C7" s="193">
        <v>30</v>
      </c>
      <c r="D7" s="193"/>
      <c r="E7" s="193">
        <f t="shared" si="0"/>
        <v>0</v>
      </c>
    </row>
    <row r="8" spans="1:254" x14ac:dyDescent="0.2">
      <c r="A8" s="192" t="s">
        <v>1182</v>
      </c>
      <c r="B8" s="188" t="s">
        <v>250</v>
      </c>
      <c r="C8" s="193">
        <v>70</v>
      </c>
      <c r="D8" s="193"/>
      <c r="E8" s="193">
        <f t="shared" si="0"/>
        <v>0</v>
      </c>
    </row>
    <row r="9" spans="1:254" x14ac:dyDescent="0.2">
      <c r="A9" s="192" t="s">
        <v>1183</v>
      </c>
      <c r="B9" s="188" t="s">
        <v>250</v>
      </c>
      <c r="C9" s="193">
        <v>45</v>
      </c>
      <c r="D9" s="193"/>
      <c r="E9" s="193">
        <f t="shared" si="0"/>
        <v>0</v>
      </c>
    </row>
    <row r="10" spans="1:254" x14ac:dyDescent="0.2">
      <c r="A10" s="192" t="s">
        <v>1184</v>
      </c>
      <c r="B10" s="188" t="s">
        <v>250</v>
      </c>
      <c r="C10" s="193">
        <v>40</v>
      </c>
      <c r="D10" s="193"/>
      <c r="E10" s="193">
        <f t="shared" si="0"/>
        <v>0</v>
      </c>
    </row>
    <row r="11" spans="1:254" x14ac:dyDescent="0.2">
      <c r="A11" s="192" t="s">
        <v>1185</v>
      </c>
      <c r="B11" s="188" t="s">
        <v>1186</v>
      </c>
      <c r="C11" s="193">
        <v>1</v>
      </c>
      <c r="D11" s="193"/>
      <c r="E11" s="193">
        <f t="shared" si="0"/>
        <v>0</v>
      </c>
    </row>
    <row r="12" spans="1:254" x14ac:dyDescent="0.2">
      <c r="A12" s="192" t="s">
        <v>1187</v>
      </c>
      <c r="B12" s="188" t="s">
        <v>1186</v>
      </c>
      <c r="C12" s="193">
        <v>10</v>
      </c>
      <c r="D12" s="193"/>
      <c r="E12" s="193">
        <f t="shared" si="0"/>
        <v>0</v>
      </c>
    </row>
    <row r="13" spans="1:254" x14ac:dyDescent="0.2">
      <c r="A13" s="192" t="s">
        <v>1188</v>
      </c>
      <c r="B13" s="188" t="s">
        <v>1186</v>
      </c>
      <c r="C13" s="193">
        <v>8</v>
      </c>
      <c r="D13" s="193"/>
      <c r="E13" s="193">
        <f t="shared" si="0"/>
        <v>0</v>
      </c>
    </row>
    <row r="14" spans="1:254" x14ac:dyDescent="0.2">
      <c r="B14" s="188"/>
      <c r="C14" s="193"/>
      <c r="D14" s="194" t="s">
        <v>1189</v>
      </c>
      <c r="E14" s="194">
        <f>SUM(E6:E13)</f>
        <v>0</v>
      </c>
      <c r="F14" s="194">
        <f>SUM(E6:E13)</f>
        <v>0</v>
      </c>
    </row>
    <row r="16" spans="1:254" x14ac:dyDescent="0.2">
      <c r="A16" s="191" t="s">
        <v>1190</v>
      </c>
      <c r="B16" s="188"/>
      <c r="C16" s="193"/>
      <c r="D16" s="193"/>
      <c r="E16" s="193"/>
    </row>
    <row r="17" spans="1:5" x14ac:dyDescent="0.2">
      <c r="A17" s="192" t="s">
        <v>1191</v>
      </c>
      <c r="B17" s="188" t="s">
        <v>250</v>
      </c>
      <c r="C17" s="193">
        <v>2</v>
      </c>
      <c r="D17" s="193"/>
      <c r="E17" s="193">
        <f t="shared" ref="E17:E37" si="1">C17*D17</f>
        <v>0</v>
      </c>
    </row>
    <row r="18" spans="1:5" x14ac:dyDescent="0.2">
      <c r="A18" s="192" t="s">
        <v>1192</v>
      </c>
      <c r="B18" s="188" t="s">
        <v>250</v>
      </c>
      <c r="C18" s="193">
        <v>35</v>
      </c>
      <c r="D18" s="193"/>
      <c r="E18" s="193">
        <f t="shared" si="1"/>
        <v>0</v>
      </c>
    </row>
    <row r="19" spans="1:5" x14ac:dyDescent="0.2">
      <c r="A19" s="192" t="s">
        <v>1193</v>
      </c>
      <c r="B19" s="188" t="s">
        <v>250</v>
      </c>
      <c r="C19" s="193">
        <v>10</v>
      </c>
      <c r="D19" s="193"/>
      <c r="E19" s="193">
        <f t="shared" si="1"/>
        <v>0</v>
      </c>
    </row>
    <row r="20" spans="1:5" x14ac:dyDescent="0.2">
      <c r="A20" s="192" t="s">
        <v>1194</v>
      </c>
      <c r="B20" s="188" t="s">
        <v>250</v>
      </c>
      <c r="C20" s="193">
        <v>50</v>
      </c>
      <c r="D20" s="193"/>
      <c r="E20" s="193">
        <f t="shared" si="1"/>
        <v>0</v>
      </c>
    </row>
    <row r="21" spans="1:5" x14ac:dyDescent="0.2">
      <c r="A21" s="192" t="s">
        <v>1195</v>
      </c>
      <c r="B21" s="188" t="s">
        <v>250</v>
      </c>
      <c r="C21" s="193">
        <v>130</v>
      </c>
      <c r="D21" s="193"/>
      <c r="E21" s="193">
        <f t="shared" si="1"/>
        <v>0</v>
      </c>
    </row>
    <row r="22" spans="1:5" x14ac:dyDescent="0.2">
      <c r="A22" s="192" t="s">
        <v>1196</v>
      </c>
      <c r="B22" s="188" t="s">
        <v>250</v>
      </c>
      <c r="C22" s="193">
        <v>140</v>
      </c>
      <c r="D22" s="193"/>
      <c r="E22" s="193">
        <f t="shared" si="1"/>
        <v>0</v>
      </c>
    </row>
    <row r="23" spans="1:5" x14ac:dyDescent="0.2">
      <c r="A23" s="192" t="s">
        <v>1197</v>
      </c>
      <c r="B23" s="188" t="s">
        <v>250</v>
      </c>
      <c r="C23" s="193">
        <v>0</v>
      </c>
      <c r="D23" s="193"/>
      <c r="E23" s="193">
        <f t="shared" si="1"/>
        <v>0</v>
      </c>
    </row>
    <row r="24" spans="1:5" x14ac:dyDescent="0.2">
      <c r="A24" s="192" t="s">
        <v>1198</v>
      </c>
      <c r="B24" s="188" t="s">
        <v>250</v>
      </c>
      <c r="C24" s="193">
        <v>70</v>
      </c>
      <c r="D24" s="193"/>
      <c r="E24" s="193">
        <f t="shared" si="1"/>
        <v>0</v>
      </c>
    </row>
    <row r="25" spans="1:5" x14ac:dyDescent="0.2">
      <c r="A25" s="192" t="s">
        <v>1199</v>
      </c>
      <c r="B25" s="188" t="s">
        <v>250</v>
      </c>
      <c r="C25" s="193">
        <v>0</v>
      </c>
      <c r="D25" s="193"/>
      <c r="E25" s="193">
        <f t="shared" si="1"/>
        <v>0</v>
      </c>
    </row>
    <row r="26" spans="1:5" x14ac:dyDescent="0.2">
      <c r="A26" s="192" t="s">
        <v>1200</v>
      </c>
      <c r="B26" s="188" t="s">
        <v>1186</v>
      </c>
      <c r="C26" s="193">
        <v>18</v>
      </c>
      <c r="D26" s="193"/>
      <c r="E26" s="193">
        <f t="shared" si="1"/>
        <v>0</v>
      </c>
    </row>
    <row r="27" spans="1:5" x14ac:dyDescent="0.2">
      <c r="A27" s="192" t="s">
        <v>1201</v>
      </c>
      <c r="B27" s="188" t="s">
        <v>1186</v>
      </c>
      <c r="C27" s="193">
        <v>6</v>
      </c>
      <c r="D27" s="193"/>
      <c r="E27" s="193">
        <f t="shared" si="1"/>
        <v>0</v>
      </c>
    </row>
    <row r="28" spans="1:5" x14ac:dyDescent="0.2">
      <c r="A28" s="192" t="s">
        <v>1202</v>
      </c>
      <c r="B28" s="188" t="s">
        <v>1186</v>
      </c>
      <c r="C28" s="193">
        <v>0</v>
      </c>
      <c r="D28" s="193"/>
      <c r="E28" s="193">
        <f t="shared" si="1"/>
        <v>0</v>
      </c>
    </row>
    <row r="29" spans="1:5" x14ac:dyDescent="0.2">
      <c r="A29" s="192" t="s">
        <v>1203</v>
      </c>
      <c r="B29" s="188" t="s">
        <v>1186</v>
      </c>
      <c r="C29" s="193">
        <v>3</v>
      </c>
      <c r="D29" s="193"/>
      <c r="E29" s="193">
        <f t="shared" si="1"/>
        <v>0</v>
      </c>
    </row>
    <row r="30" spans="1:5" x14ac:dyDescent="0.2">
      <c r="A30" s="192" t="s">
        <v>1204</v>
      </c>
      <c r="B30" s="188" t="s">
        <v>1186</v>
      </c>
      <c r="C30" s="193">
        <v>1</v>
      </c>
      <c r="D30" s="193"/>
      <c r="E30" s="193">
        <f t="shared" si="1"/>
        <v>0</v>
      </c>
    </row>
    <row r="31" spans="1:5" x14ac:dyDescent="0.2">
      <c r="A31" s="192" t="s">
        <v>1205</v>
      </c>
      <c r="B31" s="188" t="s">
        <v>1186</v>
      </c>
      <c r="C31" s="193">
        <v>2</v>
      </c>
      <c r="D31" s="193"/>
      <c r="E31" s="193">
        <f t="shared" si="1"/>
        <v>0</v>
      </c>
    </row>
    <row r="32" spans="1:5" x14ac:dyDescent="0.2">
      <c r="A32" s="192" t="s">
        <v>1206</v>
      </c>
      <c r="B32" s="188" t="s">
        <v>1186</v>
      </c>
      <c r="C32" s="193">
        <v>1</v>
      </c>
      <c r="D32" s="193"/>
      <c r="E32" s="193">
        <f t="shared" si="1"/>
        <v>0</v>
      </c>
    </row>
    <row r="33" spans="1:6" x14ac:dyDescent="0.2">
      <c r="A33" s="192" t="s">
        <v>1207</v>
      </c>
      <c r="B33" s="188" t="s">
        <v>1186</v>
      </c>
      <c r="C33" s="193">
        <v>4</v>
      </c>
      <c r="D33" s="193"/>
      <c r="E33" s="193">
        <f t="shared" si="1"/>
        <v>0</v>
      </c>
    </row>
    <row r="34" spans="1:6" x14ac:dyDescent="0.2">
      <c r="A34" s="192" t="s">
        <v>1208</v>
      </c>
      <c r="B34" s="188" t="s">
        <v>1186</v>
      </c>
      <c r="C34" s="193">
        <v>1</v>
      </c>
      <c r="D34" s="193"/>
      <c r="E34" s="193">
        <f t="shared" si="1"/>
        <v>0</v>
      </c>
      <c r="F34" s="194"/>
    </row>
    <row r="35" spans="1:6" x14ac:dyDescent="0.2">
      <c r="A35" s="192" t="s">
        <v>1209</v>
      </c>
      <c r="B35" s="188" t="s">
        <v>1186</v>
      </c>
      <c r="C35" s="193">
        <v>1</v>
      </c>
      <c r="D35" s="193"/>
      <c r="E35" s="193">
        <f t="shared" si="1"/>
        <v>0</v>
      </c>
      <c r="F35" s="194"/>
    </row>
    <row r="36" spans="1:6" x14ac:dyDescent="0.2">
      <c r="A36" s="192" t="s">
        <v>1210</v>
      </c>
      <c r="B36" s="188" t="s">
        <v>1186</v>
      </c>
      <c r="C36" s="193">
        <v>1</v>
      </c>
      <c r="D36" s="193"/>
      <c r="E36" s="193">
        <f t="shared" si="1"/>
        <v>0</v>
      </c>
      <c r="F36" s="194"/>
    </row>
    <row r="37" spans="1:6" x14ac:dyDescent="0.2">
      <c r="A37" s="192" t="s">
        <v>1211</v>
      </c>
      <c r="B37" s="188" t="s">
        <v>1212</v>
      </c>
      <c r="C37" s="193">
        <v>2</v>
      </c>
      <c r="D37" s="193"/>
      <c r="E37" s="193">
        <f t="shared" si="1"/>
        <v>0</v>
      </c>
      <c r="F37" s="194"/>
    </row>
    <row r="38" spans="1:6" x14ac:dyDescent="0.2">
      <c r="D38" s="194" t="s">
        <v>1189</v>
      </c>
      <c r="E38" s="194">
        <f>SUM(E17:E37)</f>
        <v>0</v>
      </c>
      <c r="F38" s="194">
        <f>SUM(E17:E37)</f>
        <v>0</v>
      </c>
    </row>
    <row r="39" spans="1:6" x14ac:dyDescent="0.2">
      <c r="D39" s="194"/>
      <c r="E39" s="194"/>
      <c r="F39" s="194"/>
    </row>
    <row r="40" spans="1:6" x14ac:dyDescent="0.2">
      <c r="A40" s="191" t="s">
        <v>1213</v>
      </c>
      <c r="B40" s="188"/>
      <c r="C40" s="193"/>
      <c r="D40" s="193"/>
      <c r="E40" s="193"/>
    </row>
    <row r="41" spans="1:6" x14ac:dyDescent="0.2">
      <c r="A41" s="192" t="s">
        <v>1214</v>
      </c>
      <c r="B41" s="188" t="s">
        <v>1212</v>
      </c>
      <c r="C41" s="193">
        <v>1</v>
      </c>
      <c r="D41" s="193"/>
      <c r="E41" s="193">
        <f t="shared" ref="E41:E53" si="2">C41*D41</f>
        <v>0</v>
      </c>
    </row>
    <row r="42" spans="1:6" x14ac:dyDescent="0.2">
      <c r="A42" s="192" t="s">
        <v>1215</v>
      </c>
      <c r="B42" s="188" t="s">
        <v>250</v>
      </c>
      <c r="C42" s="193">
        <v>0</v>
      </c>
      <c r="D42" s="193"/>
      <c r="E42" s="193">
        <f t="shared" si="2"/>
        <v>0</v>
      </c>
    </row>
    <row r="43" spans="1:6" x14ac:dyDescent="0.2">
      <c r="A43" s="192" t="s">
        <v>1216</v>
      </c>
      <c r="B43" s="188" t="s">
        <v>250</v>
      </c>
      <c r="C43" s="193">
        <v>5</v>
      </c>
      <c r="D43" s="193"/>
      <c r="E43" s="193">
        <f t="shared" si="2"/>
        <v>0</v>
      </c>
    </row>
    <row r="44" spans="1:6" x14ac:dyDescent="0.2">
      <c r="A44" s="192" t="s">
        <v>1217</v>
      </c>
      <c r="B44" s="188" t="s">
        <v>250</v>
      </c>
      <c r="C44" s="193">
        <v>6</v>
      </c>
      <c r="D44" s="193"/>
      <c r="E44" s="193">
        <f t="shared" si="2"/>
        <v>0</v>
      </c>
    </row>
    <row r="45" spans="1:6" x14ac:dyDescent="0.2">
      <c r="A45" s="192" t="s">
        <v>1192</v>
      </c>
      <c r="B45" s="188" t="s">
        <v>250</v>
      </c>
      <c r="C45" s="193">
        <v>60</v>
      </c>
      <c r="D45" s="193"/>
      <c r="E45" s="193">
        <f t="shared" si="2"/>
        <v>0</v>
      </c>
    </row>
    <row r="46" spans="1:6" x14ac:dyDescent="0.2">
      <c r="A46" s="192" t="s">
        <v>1193</v>
      </c>
      <c r="B46" s="188" t="s">
        <v>250</v>
      </c>
      <c r="C46" s="193">
        <v>0</v>
      </c>
      <c r="D46" s="193"/>
      <c r="E46" s="193">
        <f t="shared" si="2"/>
        <v>0</v>
      </c>
    </row>
    <row r="47" spans="1:6" x14ac:dyDescent="0.2">
      <c r="A47" s="192" t="s">
        <v>1200</v>
      </c>
      <c r="B47" s="188" t="s">
        <v>1186</v>
      </c>
      <c r="C47" s="193">
        <v>0</v>
      </c>
      <c r="D47" s="193"/>
      <c r="E47" s="193">
        <f t="shared" si="2"/>
        <v>0</v>
      </c>
    </row>
    <row r="48" spans="1:6" x14ac:dyDescent="0.2">
      <c r="A48" s="192" t="s">
        <v>1201</v>
      </c>
      <c r="B48" s="188" t="s">
        <v>1186</v>
      </c>
      <c r="C48" s="193">
        <v>3</v>
      </c>
      <c r="D48" s="193"/>
      <c r="E48" s="193">
        <f t="shared" si="2"/>
        <v>0</v>
      </c>
    </row>
    <row r="49" spans="1:6" x14ac:dyDescent="0.2">
      <c r="A49" s="192" t="s">
        <v>1202</v>
      </c>
      <c r="B49" s="188" t="s">
        <v>1186</v>
      </c>
      <c r="C49" s="193">
        <v>0</v>
      </c>
      <c r="D49" s="193"/>
      <c r="E49" s="193">
        <f t="shared" si="2"/>
        <v>0</v>
      </c>
    </row>
    <row r="50" spans="1:6" x14ac:dyDescent="0.2">
      <c r="A50" s="192" t="s">
        <v>1203</v>
      </c>
      <c r="B50" s="188" t="s">
        <v>1186</v>
      </c>
      <c r="C50" s="193">
        <v>3</v>
      </c>
      <c r="D50" s="193"/>
      <c r="E50" s="193">
        <f t="shared" si="2"/>
        <v>0</v>
      </c>
    </row>
    <row r="51" spans="1:6" x14ac:dyDescent="0.2">
      <c r="A51" s="192" t="s">
        <v>1218</v>
      </c>
      <c r="B51" s="188" t="s">
        <v>1186</v>
      </c>
      <c r="C51" s="193">
        <v>1</v>
      </c>
      <c r="D51" s="193"/>
      <c r="E51" s="193">
        <f t="shared" si="2"/>
        <v>0</v>
      </c>
    </row>
    <row r="52" spans="1:6" x14ac:dyDescent="0.2">
      <c r="A52" s="192" t="s">
        <v>1219</v>
      </c>
      <c r="B52" s="188" t="s">
        <v>1212</v>
      </c>
      <c r="C52" s="193">
        <v>1</v>
      </c>
      <c r="D52" s="193"/>
      <c r="E52" s="193">
        <f t="shared" si="2"/>
        <v>0</v>
      </c>
      <c r="F52" s="194"/>
    </row>
    <row r="53" spans="1:6" x14ac:dyDescent="0.2">
      <c r="A53" s="192" t="s">
        <v>1220</v>
      </c>
      <c r="B53" s="188" t="s">
        <v>1186</v>
      </c>
      <c r="C53" s="193">
        <v>1</v>
      </c>
      <c r="D53" s="193"/>
      <c r="E53" s="193">
        <f t="shared" si="2"/>
        <v>0</v>
      </c>
      <c r="F53" s="194"/>
    </row>
    <row r="54" spans="1:6" x14ac:dyDescent="0.2">
      <c r="D54" s="194" t="s">
        <v>1189</v>
      </c>
      <c r="E54" s="194">
        <f>SUM(E41:E53)</f>
        <v>0</v>
      </c>
      <c r="F54" s="194">
        <f>SUM(E40:E53)</f>
        <v>0</v>
      </c>
    </row>
    <row r="55" spans="1:6" x14ac:dyDescent="0.2">
      <c r="D55" s="194"/>
      <c r="E55" s="194"/>
      <c r="F55" s="194"/>
    </row>
    <row r="56" spans="1:6" x14ac:dyDescent="0.2">
      <c r="A56" s="191" t="s">
        <v>1221</v>
      </c>
      <c r="B56" s="188"/>
      <c r="C56" s="193"/>
      <c r="D56" s="193"/>
      <c r="E56" s="193"/>
    </row>
    <row r="57" spans="1:6" x14ac:dyDescent="0.2">
      <c r="A57" s="707" t="s">
        <v>1738</v>
      </c>
      <c r="B57" s="195" t="s">
        <v>1222</v>
      </c>
      <c r="C57" s="193">
        <v>5</v>
      </c>
      <c r="D57" s="193"/>
      <c r="E57" s="193">
        <f t="shared" ref="E57:E66" si="3">C57*D57</f>
        <v>0</v>
      </c>
    </row>
    <row r="58" spans="1:6" x14ac:dyDescent="0.2">
      <c r="A58" s="707" t="s">
        <v>1739</v>
      </c>
      <c r="B58" s="195" t="s">
        <v>1222</v>
      </c>
      <c r="C58" s="193">
        <v>1</v>
      </c>
      <c r="D58" s="193"/>
      <c r="E58" s="193">
        <f t="shared" si="3"/>
        <v>0</v>
      </c>
    </row>
    <row r="59" spans="1:6" x14ac:dyDescent="0.2">
      <c r="A59" s="707" t="s">
        <v>1740</v>
      </c>
      <c r="B59" s="195" t="s">
        <v>1222</v>
      </c>
      <c r="C59" s="193">
        <v>2</v>
      </c>
      <c r="D59" s="193"/>
      <c r="E59" s="193">
        <f t="shared" si="3"/>
        <v>0</v>
      </c>
    </row>
    <row r="60" spans="1:6" x14ac:dyDescent="0.2">
      <c r="A60" s="707" t="s">
        <v>1741</v>
      </c>
      <c r="B60" s="195" t="s">
        <v>1222</v>
      </c>
      <c r="C60" s="193">
        <v>1</v>
      </c>
      <c r="D60" s="193"/>
      <c r="E60" s="193">
        <f t="shared" si="3"/>
        <v>0</v>
      </c>
    </row>
    <row r="61" spans="1:6" x14ac:dyDescent="0.2">
      <c r="A61" s="192" t="s">
        <v>1754</v>
      </c>
      <c r="B61" s="188" t="s">
        <v>1222</v>
      </c>
      <c r="C61" s="193">
        <v>14</v>
      </c>
      <c r="D61" s="193"/>
      <c r="E61" s="193">
        <f t="shared" si="3"/>
        <v>0</v>
      </c>
    </row>
    <row r="62" spans="1:6" x14ac:dyDescent="0.2">
      <c r="A62" s="708" t="s">
        <v>1742</v>
      </c>
      <c r="B62" s="188" t="s">
        <v>1222</v>
      </c>
      <c r="C62" s="193">
        <v>1</v>
      </c>
      <c r="D62" s="193"/>
      <c r="E62" s="193">
        <f t="shared" si="3"/>
        <v>0</v>
      </c>
    </row>
    <row r="63" spans="1:6" x14ac:dyDescent="0.2">
      <c r="A63" s="192" t="s">
        <v>1753</v>
      </c>
      <c r="B63" s="188" t="s">
        <v>1222</v>
      </c>
      <c r="C63" s="193">
        <v>1</v>
      </c>
      <c r="D63" s="193"/>
      <c r="E63" s="193">
        <f t="shared" si="3"/>
        <v>0</v>
      </c>
    </row>
    <row r="64" spans="1:6" x14ac:dyDescent="0.2">
      <c r="A64" s="708" t="s">
        <v>1743</v>
      </c>
      <c r="B64" s="188" t="s">
        <v>1222</v>
      </c>
      <c r="C64" s="193">
        <v>1</v>
      </c>
      <c r="D64" s="193"/>
      <c r="E64" s="193">
        <f t="shared" si="3"/>
        <v>0</v>
      </c>
    </row>
    <row r="65" spans="1:6" x14ac:dyDescent="0.2">
      <c r="A65" s="708" t="s">
        <v>1744</v>
      </c>
      <c r="B65" s="188" t="s">
        <v>1222</v>
      </c>
      <c r="C65" s="193">
        <v>3</v>
      </c>
      <c r="D65" s="193"/>
      <c r="E65" s="193">
        <f t="shared" si="3"/>
        <v>0</v>
      </c>
      <c r="F65" s="194"/>
    </row>
    <row r="66" spans="1:6" x14ac:dyDescent="0.2">
      <c r="A66" s="709" t="s">
        <v>1745</v>
      </c>
      <c r="B66" s="188" t="s">
        <v>1212</v>
      </c>
      <c r="C66" s="193">
        <v>1</v>
      </c>
      <c r="D66" s="193"/>
      <c r="E66" s="193">
        <f t="shared" si="3"/>
        <v>0</v>
      </c>
      <c r="F66" s="194"/>
    </row>
    <row r="67" spans="1:6" x14ac:dyDescent="0.2">
      <c r="C67" s="193"/>
      <c r="D67" s="194" t="s">
        <v>1189</v>
      </c>
      <c r="E67" s="194">
        <f>SUM(E57:E66)</f>
        <v>0</v>
      </c>
      <c r="F67" s="194">
        <f>SUM(E57:E66)</f>
        <v>0</v>
      </c>
    </row>
    <row r="68" spans="1:6" x14ac:dyDescent="0.2">
      <c r="A68" s="192" t="s">
        <v>1223</v>
      </c>
      <c r="C68" s="193"/>
      <c r="D68" s="193"/>
      <c r="E68" s="193"/>
    </row>
    <row r="69" spans="1:6" x14ac:dyDescent="0.2">
      <c r="C69" s="193"/>
      <c r="D69" s="194" t="s">
        <v>1224</v>
      </c>
      <c r="E69" s="184"/>
      <c r="F69" s="194">
        <f>SUM(F1:F67)</f>
        <v>0</v>
      </c>
    </row>
    <row r="70" spans="1:6" x14ac:dyDescent="0.2">
      <c r="A70" s="192" t="s">
        <v>1225</v>
      </c>
    </row>
    <row r="71" spans="1:6" x14ac:dyDescent="0.2">
      <c r="A71" s="196" t="s">
        <v>1226</v>
      </c>
      <c r="B71" s="197"/>
    </row>
    <row r="72" spans="1:6" x14ac:dyDescent="0.2">
      <c r="A72" s="196" t="s">
        <v>1227</v>
      </c>
      <c r="B72" s="198"/>
    </row>
    <row r="73" spans="1:6" x14ac:dyDescent="0.2">
      <c r="A73" s="196" t="s">
        <v>1228</v>
      </c>
      <c r="B73" s="198"/>
    </row>
    <row r="74" spans="1:6" x14ac:dyDescent="0.2">
      <c r="A74" s="196" t="s">
        <v>1229</v>
      </c>
      <c r="B74" s="198"/>
    </row>
    <row r="75" spans="1:6" x14ac:dyDescent="0.2">
      <c r="A75" s="196" t="s">
        <v>1230</v>
      </c>
      <c r="B75" s="198"/>
    </row>
    <row r="76" spans="1:6" x14ac:dyDescent="0.2">
      <c r="A76" s="196"/>
      <c r="B76" s="198"/>
    </row>
    <row r="77" spans="1:6" x14ac:dyDescent="0.2">
      <c r="A77" s="191" t="s">
        <v>1231</v>
      </c>
      <c r="B77" s="199"/>
      <c r="C77" s="200"/>
    </row>
    <row r="78" spans="1:6" x14ac:dyDescent="0.2">
      <c r="A78" s="191" t="s">
        <v>1232</v>
      </c>
      <c r="B78" s="199"/>
      <c r="C78" s="200"/>
    </row>
  </sheetData>
  <sheetProtection selectLockedCells="1" selectUnlockedCells="1"/>
  <pageMargins left="0.75" right="0.48819444444444443" top="0.59305555555555556" bottom="1" header="0.51180555555555551" footer="0.51180555555555551"/>
  <pageSetup paperSize="9" firstPageNumber="0" orientation="landscape" horizontalDpi="300" verticalDpi="300" r:id="rId1"/>
  <headerFooter alignWithMargins="0">
    <oddFooter>&amp;CStrana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67320-D910-4CB3-843C-23445B84EF24}">
  <dimension ref="A1:P168"/>
  <sheetViews>
    <sheetView showGridLines="0" view="pageBreakPreview" topLeftCell="A36" zoomScale="80" zoomScaleNormal="80" workbookViewId="0">
      <selection activeCell="G61" sqref="G61"/>
    </sheetView>
  </sheetViews>
  <sheetFormatPr defaultColWidth="11.6640625" defaultRowHeight="12.75" x14ac:dyDescent="0.2"/>
  <cols>
    <col min="1" max="1" width="8.83203125" style="277" customWidth="1"/>
    <col min="2" max="2" width="20.5" style="205" customWidth="1"/>
    <col min="3" max="3" width="65.5" style="205" hidden="1" customWidth="1"/>
    <col min="4" max="4" width="98.1640625" style="205" customWidth="1"/>
    <col min="5" max="5" width="14.33203125" style="208" customWidth="1"/>
    <col min="6" max="6" width="16.33203125" style="275" customWidth="1"/>
    <col min="7" max="7" width="17.33203125" style="276" bestFit="1" customWidth="1"/>
    <col min="8" max="8" width="23.33203125" style="276" customWidth="1"/>
    <col min="9" max="256" width="11.6640625" style="205"/>
    <col min="257" max="257" width="8.83203125" style="205" customWidth="1"/>
    <col min="258" max="258" width="20.5" style="205" customWidth="1"/>
    <col min="259" max="259" width="0" style="205" hidden="1" customWidth="1"/>
    <col min="260" max="260" width="98.1640625" style="205" customWidth="1"/>
    <col min="261" max="261" width="14.33203125" style="205" customWidth="1"/>
    <col min="262" max="262" width="16.33203125" style="205" customWidth="1"/>
    <col min="263" max="263" width="17.33203125" style="205" bestFit="1" customWidth="1"/>
    <col min="264" max="264" width="23.33203125" style="205" customWidth="1"/>
    <col min="265" max="512" width="11.6640625" style="205"/>
    <col min="513" max="513" width="8.83203125" style="205" customWidth="1"/>
    <col min="514" max="514" width="20.5" style="205" customWidth="1"/>
    <col min="515" max="515" width="0" style="205" hidden="1" customWidth="1"/>
    <col min="516" max="516" width="98.1640625" style="205" customWidth="1"/>
    <col min="517" max="517" width="14.33203125" style="205" customWidth="1"/>
    <col min="518" max="518" width="16.33203125" style="205" customWidth="1"/>
    <col min="519" max="519" width="17.33203125" style="205" bestFit="1" customWidth="1"/>
    <col min="520" max="520" width="23.33203125" style="205" customWidth="1"/>
    <col min="521" max="768" width="11.6640625" style="205"/>
    <col min="769" max="769" width="8.83203125" style="205" customWidth="1"/>
    <col min="770" max="770" width="20.5" style="205" customWidth="1"/>
    <col min="771" max="771" width="0" style="205" hidden="1" customWidth="1"/>
    <col min="772" max="772" width="98.1640625" style="205" customWidth="1"/>
    <col min="773" max="773" width="14.33203125" style="205" customWidth="1"/>
    <col min="774" max="774" width="16.33203125" style="205" customWidth="1"/>
    <col min="775" max="775" width="17.33203125" style="205" bestFit="1" customWidth="1"/>
    <col min="776" max="776" width="23.33203125" style="205" customWidth="1"/>
    <col min="777" max="1024" width="11.6640625" style="205"/>
    <col min="1025" max="1025" width="8.83203125" style="205" customWidth="1"/>
    <col min="1026" max="1026" width="20.5" style="205" customWidth="1"/>
    <col min="1027" max="1027" width="0" style="205" hidden="1" customWidth="1"/>
    <col min="1028" max="1028" width="98.1640625" style="205" customWidth="1"/>
    <col min="1029" max="1029" width="14.33203125" style="205" customWidth="1"/>
    <col min="1030" max="1030" width="16.33203125" style="205" customWidth="1"/>
    <col min="1031" max="1031" width="17.33203125" style="205" bestFit="1" customWidth="1"/>
    <col min="1032" max="1032" width="23.33203125" style="205" customWidth="1"/>
    <col min="1033" max="1280" width="11.6640625" style="205"/>
    <col min="1281" max="1281" width="8.83203125" style="205" customWidth="1"/>
    <col min="1282" max="1282" width="20.5" style="205" customWidth="1"/>
    <col min="1283" max="1283" width="0" style="205" hidden="1" customWidth="1"/>
    <col min="1284" max="1284" width="98.1640625" style="205" customWidth="1"/>
    <col min="1285" max="1285" width="14.33203125" style="205" customWidth="1"/>
    <col min="1286" max="1286" width="16.33203125" style="205" customWidth="1"/>
    <col min="1287" max="1287" width="17.33203125" style="205" bestFit="1" customWidth="1"/>
    <col min="1288" max="1288" width="23.33203125" style="205" customWidth="1"/>
    <col min="1289" max="1536" width="11.6640625" style="205"/>
    <col min="1537" max="1537" width="8.83203125" style="205" customWidth="1"/>
    <col min="1538" max="1538" width="20.5" style="205" customWidth="1"/>
    <col min="1539" max="1539" width="0" style="205" hidden="1" customWidth="1"/>
    <col min="1540" max="1540" width="98.1640625" style="205" customWidth="1"/>
    <col min="1541" max="1541" width="14.33203125" style="205" customWidth="1"/>
    <col min="1542" max="1542" width="16.33203125" style="205" customWidth="1"/>
    <col min="1543" max="1543" width="17.33203125" style="205" bestFit="1" customWidth="1"/>
    <col min="1544" max="1544" width="23.33203125" style="205" customWidth="1"/>
    <col min="1545" max="1792" width="11.6640625" style="205"/>
    <col min="1793" max="1793" width="8.83203125" style="205" customWidth="1"/>
    <col min="1794" max="1794" width="20.5" style="205" customWidth="1"/>
    <col min="1795" max="1795" width="0" style="205" hidden="1" customWidth="1"/>
    <col min="1796" max="1796" width="98.1640625" style="205" customWidth="1"/>
    <col min="1797" max="1797" width="14.33203125" style="205" customWidth="1"/>
    <col min="1798" max="1798" width="16.33203125" style="205" customWidth="1"/>
    <col min="1799" max="1799" width="17.33203125" style="205" bestFit="1" customWidth="1"/>
    <col min="1800" max="1800" width="23.33203125" style="205" customWidth="1"/>
    <col min="1801" max="2048" width="11.6640625" style="205"/>
    <col min="2049" max="2049" width="8.83203125" style="205" customWidth="1"/>
    <col min="2050" max="2050" width="20.5" style="205" customWidth="1"/>
    <col min="2051" max="2051" width="0" style="205" hidden="1" customWidth="1"/>
    <col min="2052" max="2052" width="98.1640625" style="205" customWidth="1"/>
    <col min="2053" max="2053" width="14.33203125" style="205" customWidth="1"/>
    <col min="2054" max="2054" width="16.33203125" style="205" customWidth="1"/>
    <col min="2055" max="2055" width="17.33203125" style="205" bestFit="1" customWidth="1"/>
    <col min="2056" max="2056" width="23.33203125" style="205" customWidth="1"/>
    <col min="2057" max="2304" width="11.6640625" style="205"/>
    <col min="2305" max="2305" width="8.83203125" style="205" customWidth="1"/>
    <col min="2306" max="2306" width="20.5" style="205" customWidth="1"/>
    <col min="2307" max="2307" width="0" style="205" hidden="1" customWidth="1"/>
    <col min="2308" max="2308" width="98.1640625" style="205" customWidth="1"/>
    <col min="2309" max="2309" width="14.33203125" style="205" customWidth="1"/>
    <col min="2310" max="2310" width="16.33203125" style="205" customWidth="1"/>
    <col min="2311" max="2311" width="17.33203125" style="205" bestFit="1" customWidth="1"/>
    <col min="2312" max="2312" width="23.33203125" style="205" customWidth="1"/>
    <col min="2313" max="2560" width="11.6640625" style="205"/>
    <col min="2561" max="2561" width="8.83203125" style="205" customWidth="1"/>
    <col min="2562" max="2562" width="20.5" style="205" customWidth="1"/>
    <col min="2563" max="2563" width="0" style="205" hidden="1" customWidth="1"/>
    <col min="2564" max="2564" width="98.1640625" style="205" customWidth="1"/>
    <col min="2565" max="2565" width="14.33203125" style="205" customWidth="1"/>
    <col min="2566" max="2566" width="16.33203125" style="205" customWidth="1"/>
    <col min="2567" max="2567" width="17.33203125" style="205" bestFit="1" customWidth="1"/>
    <col min="2568" max="2568" width="23.33203125" style="205" customWidth="1"/>
    <col min="2569" max="2816" width="11.6640625" style="205"/>
    <col min="2817" max="2817" width="8.83203125" style="205" customWidth="1"/>
    <col min="2818" max="2818" width="20.5" style="205" customWidth="1"/>
    <col min="2819" max="2819" width="0" style="205" hidden="1" customWidth="1"/>
    <col min="2820" max="2820" width="98.1640625" style="205" customWidth="1"/>
    <col min="2821" max="2821" width="14.33203125" style="205" customWidth="1"/>
    <col min="2822" max="2822" width="16.33203125" style="205" customWidth="1"/>
    <col min="2823" max="2823" width="17.33203125" style="205" bestFit="1" customWidth="1"/>
    <col min="2824" max="2824" width="23.33203125" style="205" customWidth="1"/>
    <col min="2825" max="3072" width="11.6640625" style="205"/>
    <col min="3073" max="3073" width="8.83203125" style="205" customWidth="1"/>
    <col min="3074" max="3074" width="20.5" style="205" customWidth="1"/>
    <col min="3075" max="3075" width="0" style="205" hidden="1" customWidth="1"/>
    <col min="3076" max="3076" width="98.1640625" style="205" customWidth="1"/>
    <col min="3077" max="3077" width="14.33203125" style="205" customWidth="1"/>
    <col min="3078" max="3078" width="16.33203125" style="205" customWidth="1"/>
    <col min="3079" max="3079" width="17.33203125" style="205" bestFit="1" customWidth="1"/>
    <col min="3080" max="3080" width="23.33203125" style="205" customWidth="1"/>
    <col min="3081" max="3328" width="11.6640625" style="205"/>
    <col min="3329" max="3329" width="8.83203125" style="205" customWidth="1"/>
    <col min="3330" max="3330" width="20.5" style="205" customWidth="1"/>
    <col min="3331" max="3331" width="0" style="205" hidden="1" customWidth="1"/>
    <col min="3332" max="3332" width="98.1640625" style="205" customWidth="1"/>
    <col min="3333" max="3333" width="14.33203125" style="205" customWidth="1"/>
    <col min="3334" max="3334" width="16.33203125" style="205" customWidth="1"/>
    <col min="3335" max="3335" width="17.33203125" style="205" bestFit="1" customWidth="1"/>
    <col min="3336" max="3336" width="23.33203125" style="205" customWidth="1"/>
    <col min="3337" max="3584" width="11.6640625" style="205"/>
    <col min="3585" max="3585" width="8.83203125" style="205" customWidth="1"/>
    <col min="3586" max="3586" width="20.5" style="205" customWidth="1"/>
    <col min="3587" max="3587" width="0" style="205" hidden="1" customWidth="1"/>
    <col min="3588" max="3588" width="98.1640625" style="205" customWidth="1"/>
    <col min="3589" max="3589" width="14.33203125" style="205" customWidth="1"/>
    <col min="3590" max="3590" width="16.33203125" style="205" customWidth="1"/>
    <col min="3591" max="3591" width="17.33203125" style="205" bestFit="1" customWidth="1"/>
    <col min="3592" max="3592" width="23.33203125" style="205" customWidth="1"/>
    <col min="3593" max="3840" width="11.6640625" style="205"/>
    <col min="3841" max="3841" width="8.83203125" style="205" customWidth="1"/>
    <col min="3842" max="3842" width="20.5" style="205" customWidth="1"/>
    <col min="3843" max="3843" width="0" style="205" hidden="1" customWidth="1"/>
    <col min="3844" max="3844" width="98.1640625" style="205" customWidth="1"/>
    <col min="3845" max="3845" width="14.33203125" style="205" customWidth="1"/>
    <col min="3846" max="3846" width="16.33203125" style="205" customWidth="1"/>
    <col min="3847" max="3847" width="17.33203125" style="205" bestFit="1" customWidth="1"/>
    <col min="3848" max="3848" width="23.33203125" style="205" customWidth="1"/>
    <col min="3849" max="4096" width="11.6640625" style="205"/>
    <col min="4097" max="4097" width="8.83203125" style="205" customWidth="1"/>
    <col min="4098" max="4098" width="20.5" style="205" customWidth="1"/>
    <col min="4099" max="4099" width="0" style="205" hidden="1" customWidth="1"/>
    <col min="4100" max="4100" width="98.1640625" style="205" customWidth="1"/>
    <col min="4101" max="4101" width="14.33203125" style="205" customWidth="1"/>
    <col min="4102" max="4102" width="16.33203125" style="205" customWidth="1"/>
    <col min="4103" max="4103" width="17.33203125" style="205" bestFit="1" customWidth="1"/>
    <col min="4104" max="4104" width="23.33203125" style="205" customWidth="1"/>
    <col min="4105" max="4352" width="11.6640625" style="205"/>
    <col min="4353" max="4353" width="8.83203125" style="205" customWidth="1"/>
    <col min="4354" max="4354" width="20.5" style="205" customWidth="1"/>
    <col min="4355" max="4355" width="0" style="205" hidden="1" customWidth="1"/>
    <col min="4356" max="4356" width="98.1640625" style="205" customWidth="1"/>
    <col min="4357" max="4357" width="14.33203125" style="205" customWidth="1"/>
    <col min="4358" max="4358" width="16.33203125" style="205" customWidth="1"/>
    <col min="4359" max="4359" width="17.33203125" style="205" bestFit="1" customWidth="1"/>
    <col min="4360" max="4360" width="23.33203125" style="205" customWidth="1"/>
    <col min="4361" max="4608" width="11.6640625" style="205"/>
    <col min="4609" max="4609" width="8.83203125" style="205" customWidth="1"/>
    <col min="4610" max="4610" width="20.5" style="205" customWidth="1"/>
    <col min="4611" max="4611" width="0" style="205" hidden="1" customWidth="1"/>
    <col min="4612" max="4612" width="98.1640625" style="205" customWidth="1"/>
    <col min="4613" max="4613" width="14.33203125" style="205" customWidth="1"/>
    <col min="4614" max="4614" width="16.33203125" style="205" customWidth="1"/>
    <col min="4615" max="4615" width="17.33203125" style="205" bestFit="1" customWidth="1"/>
    <col min="4616" max="4616" width="23.33203125" style="205" customWidth="1"/>
    <col min="4617" max="4864" width="11.6640625" style="205"/>
    <col min="4865" max="4865" width="8.83203125" style="205" customWidth="1"/>
    <col min="4866" max="4866" width="20.5" style="205" customWidth="1"/>
    <col min="4867" max="4867" width="0" style="205" hidden="1" customWidth="1"/>
    <col min="4868" max="4868" width="98.1640625" style="205" customWidth="1"/>
    <col min="4869" max="4869" width="14.33203125" style="205" customWidth="1"/>
    <col min="4870" max="4870" width="16.33203125" style="205" customWidth="1"/>
    <col min="4871" max="4871" width="17.33203125" style="205" bestFit="1" customWidth="1"/>
    <col min="4872" max="4872" width="23.33203125" style="205" customWidth="1"/>
    <col min="4873" max="5120" width="11.6640625" style="205"/>
    <col min="5121" max="5121" width="8.83203125" style="205" customWidth="1"/>
    <col min="5122" max="5122" width="20.5" style="205" customWidth="1"/>
    <col min="5123" max="5123" width="0" style="205" hidden="1" customWidth="1"/>
    <col min="5124" max="5124" width="98.1640625" style="205" customWidth="1"/>
    <col min="5125" max="5125" width="14.33203125" style="205" customWidth="1"/>
    <col min="5126" max="5126" width="16.33203125" style="205" customWidth="1"/>
    <col min="5127" max="5127" width="17.33203125" style="205" bestFit="1" customWidth="1"/>
    <col min="5128" max="5128" width="23.33203125" style="205" customWidth="1"/>
    <col min="5129" max="5376" width="11.6640625" style="205"/>
    <col min="5377" max="5377" width="8.83203125" style="205" customWidth="1"/>
    <col min="5378" max="5378" width="20.5" style="205" customWidth="1"/>
    <col min="5379" max="5379" width="0" style="205" hidden="1" customWidth="1"/>
    <col min="5380" max="5380" width="98.1640625" style="205" customWidth="1"/>
    <col min="5381" max="5381" width="14.33203125" style="205" customWidth="1"/>
    <col min="5382" max="5382" width="16.33203125" style="205" customWidth="1"/>
    <col min="5383" max="5383" width="17.33203125" style="205" bestFit="1" customWidth="1"/>
    <col min="5384" max="5384" width="23.33203125" style="205" customWidth="1"/>
    <col min="5385" max="5632" width="11.6640625" style="205"/>
    <col min="5633" max="5633" width="8.83203125" style="205" customWidth="1"/>
    <col min="5634" max="5634" width="20.5" style="205" customWidth="1"/>
    <col min="5635" max="5635" width="0" style="205" hidden="1" customWidth="1"/>
    <col min="5636" max="5636" width="98.1640625" style="205" customWidth="1"/>
    <col min="5637" max="5637" width="14.33203125" style="205" customWidth="1"/>
    <col min="5638" max="5638" width="16.33203125" style="205" customWidth="1"/>
    <col min="5639" max="5639" width="17.33203125" style="205" bestFit="1" customWidth="1"/>
    <col min="5640" max="5640" width="23.33203125" style="205" customWidth="1"/>
    <col min="5641" max="5888" width="11.6640625" style="205"/>
    <col min="5889" max="5889" width="8.83203125" style="205" customWidth="1"/>
    <col min="5890" max="5890" width="20.5" style="205" customWidth="1"/>
    <col min="5891" max="5891" width="0" style="205" hidden="1" customWidth="1"/>
    <col min="5892" max="5892" width="98.1640625" style="205" customWidth="1"/>
    <col min="5893" max="5893" width="14.33203125" style="205" customWidth="1"/>
    <col min="5894" max="5894" width="16.33203125" style="205" customWidth="1"/>
    <col min="5895" max="5895" width="17.33203125" style="205" bestFit="1" customWidth="1"/>
    <col min="5896" max="5896" width="23.33203125" style="205" customWidth="1"/>
    <col min="5897" max="6144" width="11.6640625" style="205"/>
    <col min="6145" max="6145" width="8.83203125" style="205" customWidth="1"/>
    <col min="6146" max="6146" width="20.5" style="205" customWidth="1"/>
    <col min="6147" max="6147" width="0" style="205" hidden="1" customWidth="1"/>
    <col min="6148" max="6148" width="98.1640625" style="205" customWidth="1"/>
    <col min="6149" max="6149" width="14.33203125" style="205" customWidth="1"/>
    <col min="6150" max="6150" width="16.33203125" style="205" customWidth="1"/>
    <col min="6151" max="6151" width="17.33203125" style="205" bestFit="1" customWidth="1"/>
    <col min="6152" max="6152" width="23.33203125" style="205" customWidth="1"/>
    <col min="6153" max="6400" width="11.6640625" style="205"/>
    <col min="6401" max="6401" width="8.83203125" style="205" customWidth="1"/>
    <col min="6402" max="6402" width="20.5" style="205" customWidth="1"/>
    <col min="6403" max="6403" width="0" style="205" hidden="1" customWidth="1"/>
    <col min="6404" max="6404" width="98.1640625" style="205" customWidth="1"/>
    <col min="6405" max="6405" width="14.33203125" style="205" customWidth="1"/>
    <col min="6406" max="6406" width="16.33203125" style="205" customWidth="1"/>
    <col min="6407" max="6407" width="17.33203125" style="205" bestFit="1" customWidth="1"/>
    <col min="6408" max="6408" width="23.33203125" style="205" customWidth="1"/>
    <col min="6409" max="6656" width="11.6640625" style="205"/>
    <col min="6657" max="6657" width="8.83203125" style="205" customWidth="1"/>
    <col min="6658" max="6658" width="20.5" style="205" customWidth="1"/>
    <col min="6659" max="6659" width="0" style="205" hidden="1" customWidth="1"/>
    <col min="6660" max="6660" width="98.1640625" style="205" customWidth="1"/>
    <col min="6661" max="6661" width="14.33203125" style="205" customWidth="1"/>
    <col min="6662" max="6662" width="16.33203125" style="205" customWidth="1"/>
    <col min="6663" max="6663" width="17.33203125" style="205" bestFit="1" customWidth="1"/>
    <col min="6664" max="6664" width="23.33203125" style="205" customWidth="1"/>
    <col min="6665" max="6912" width="11.6640625" style="205"/>
    <col min="6913" max="6913" width="8.83203125" style="205" customWidth="1"/>
    <col min="6914" max="6914" width="20.5" style="205" customWidth="1"/>
    <col min="6915" max="6915" width="0" style="205" hidden="1" customWidth="1"/>
    <col min="6916" max="6916" width="98.1640625" style="205" customWidth="1"/>
    <col min="6917" max="6917" width="14.33203125" style="205" customWidth="1"/>
    <col min="6918" max="6918" width="16.33203125" style="205" customWidth="1"/>
    <col min="6919" max="6919" width="17.33203125" style="205" bestFit="1" customWidth="1"/>
    <col min="6920" max="6920" width="23.33203125" style="205" customWidth="1"/>
    <col min="6921" max="7168" width="11.6640625" style="205"/>
    <col min="7169" max="7169" width="8.83203125" style="205" customWidth="1"/>
    <col min="7170" max="7170" width="20.5" style="205" customWidth="1"/>
    <col min="7171" max="7171" width="0" style="205" hidden="1" customWidth="1"/>
    <col min="7172" max="7172" width="98.1640625" style="205" customWidth="1"/>
    <col min="7173" max="7173" width="14.33203125" style="205" customWidth="1"/>
    <col min="7174" max="7174" width="16.33203125" style="205" customWidth="1"/>
    <col min="7175" max="7175" width="17.33203125" style="205" bestFit="1" customWidth="1"/>
    <col min="7176" max="7176" width="23.33203125" style="205" customWidth="1"/>
    <col min="7177" max="7424" width="11.6640625" style="205"/>
    <col min="7425" max="7425" width="8.83203125" style="205" customWidth="1"/>
    <col min="7426" max="7426" width="20.5" style="205" customWidth="1"/>
    <col min="7427" max="7427" width="0" style="205" hidden="1" customWidth="1"/>
    <col min="7428" max="7428" width="98.1640625" style="205" customWidth="1"/>
    <col min="7429" max="7429" width="14.33203125" style="205" customWidth="1"/>
    <col min="7430" max="7430" width="16.33203125" style="205" customWidth="1"/>
    <col min="7431" max="7431" width="17.33203125" style="205" bestFit="1" customWidth="1"/>
    <col min="7432" max="7432" width="23.33203125" style="205" customWidth="1"/>
    <col min="7433" max="7680" width="11.6640625" style="205"/>
    <col min="7681" max="7681" width="8.83203125" style="205" customWidth="1"/>
    <col min="7682" max="7682" width="20.5" style="205" customWidth="1"/>
    <col min="7683" max="7683" width="0" style="205" hidden="1" customWidth="1"/>
    <col min="7684" max="7684" width="98.1640625" style="205" customWidth="1"/>
    <col min="7685" max="7685" width="14.33203125" style="205" customWidth="1"/>
    <col min="7686" max="7686" width="16.33203125" style="205" customWidth="1"/>
    <col min="7687" max="7687" width="17.33203125" style="205" bestFit="1" customWidth="1"/>
    <col min="7688" max="7688" width="23.33203125" style="205" customWidth="1"/>
    <col min="7689" max="7936" width="11.6640625" style="205"/>
    <col min="7937" max="7937" width="8.83203125" style="205" customWidth="1"/>
    <col min="7938" max="7938" width="20.5" style="205" customWidth="1"/>
    <col min="7939" max="7939" width="0" style="205" hidden="1" customWidth="1"/>
    <col min="7940" max="7940" width="98.1640625" style="205" customWidth="1"/>
    <col min="7941" max="7941" width="14.33203125" style="205" customWidth="1"/>
    <col min="7942" max="7942" width="16.33203125" style="205" customWidth="1"/>
    <col min="7943" max="7943" width="17.33203125" style="205" bestFit="1" customWidth="1"/>
    <col min="7944" max="7944" width="23.33203125" style="205" customWidth="1"/>
    <col min="7945" max="8192" width="11.6640625" style="205"/>
    <col min="8193" max="8193" width="8.83203125" style="205" customWidth="1"/>
    <col min="8194" max="8194" width="20.5" style="205" customWidth="1"/>
    <col min="8195" max="8195" width="0" style="205" hidden="1" customWidth="1"/>
    <col min="8196" max="8196" width="98.1640625" style="205" customWidth="1"/>
    <col min="8197" max="8197" width="14.33203125" style="205" customWidth="1"/>
    <col min="8198" max="8198" width="16.33203125" style="205" customWidth="1"/>
    <col min="8199" max="8199" width="17.33203125" style="205" bestFit="1" customWidth="1"/>
    <col min="8200" max="8200" width="23.33203125" style="205" customWidth="1"/>
    <col min="8201" max="8448" width="11.6640625" style="205"/>
    <col min="8449" max="8449" width="8.83203125" style="205" customWidth="1"/>
    <col min="8450" max="8450" width="20.5" style="205" customWidth="1"/>
    <col min="8451" max="8451" width="0" style="205" hidden="1" customWidth="1"/>
    <col min="8452" max="8452" width="98.1640625" style="205" customWidth="1"/>
    <col min="8453" max="8453" width="14.33203125" style="205" customWidth="1"/>
    <col min="8454" max="8454" width="16.33203125" style="205" customWidth="1"/>
    <col min="8455" max="8455" width="17.33203125" style="205" bestFit="1" customWidth="1"/>
    <col min="8456" max="8456" width="23.33203125" style="205" customWidth="1"/>
    <col min="8457" max="8704" width="11.6640625" style="205"/>
    <col min="8705" max="8705" width="8.83203125" style="205" customWidth="1"/>
    <col min="8706" max="8706" width="20.5" style="205" customWidth="1"/>
    <col min="8707" max="8707" width="0" style="205" hidden="1" customWidth="1"/>
    <col min="8708" max="8708" width="98.1640625" style="205" customWidth="1"/>
    <col min="8709" max="8709" width="14.33203125" style="205" customWidth="1"/>
    <col min="8710" max="8710" width="16.33203125" style="205" customWidth="1"/>
    <col min="8711" max="8711" width="17.33203125" style="205" bestFit="1" customWidth="1"/>
    <col min="8712" max="8712" width="23.33203125" style="205" customWidth="1"/>
    <col min="8713" max="8960" width="11.6640625" style="205"/>
    <col min="8961" max="8961" width="8.83203125" style="205" customWidth="1"/>
    <col min="8962" max="8962" width="20.5" style="205" customWidth="1"/>
    <col min="8963" max="8963" width="0" style="205" hidden="1" customWidth="1"/>
    <col min="8964" max="8964" width="98.1640625" style="205" customWidth="1"/>
    <col min="8965" max="8965" width="14.33203125" style="205" customWidth="1"/>
    <col min="8966" max="8966" width="16.33203125" style="205" customWidth="1"/>
    <col min="8967" max="8967" width="17.33203125" style="205" bestFit="1" customWidth="1"/>
    <col min="8968" max="8968" width="23.33203125" style="205" customWidth="1"/>
    <col min="8969" max="9216" width="11.6640625" style="205"/>
    <col min="9217" max="9217" width="8.83203125" style="205" customWidth="1"/>
    <col min="9218" max="9218" width="20.5" style="205" customWidth="1"/>
    <col min="9219" max="9219" width="0" style="205" hidden="1" customWidth="1"/>
    <col min="9220" max="9220" width="98.1640625" style="205" customWidth="1"/>
    <col min="9221" max="9221" width="14.33203125" style="205" customWidth="1"/>
    <col min="9222" max="9222" width="16.33203125" style="205" customWidth="1"/>
    <col min="9223" max="9223" width="17.33203125" style="205" bestFit="1" customWidth="1"/>
    <col min="9224" max="9224" width="23.33203125" style="205" customWidth="1"/>
    <col min="9225" max="9472" width="11.6640625" style="205"/>
    <col min="9473" max="9473" width="8.83203125" style="205" customWidth="1"/>
    <col min="9474" max="9474" width="20.5" style="205" customWidth="1"/>
    <col min="9475" max="9475" width="0" style="205" hidden="1" customWidth="1"/>
    <col min="9476" max="9476" width="98.1640625" style="205" customWidth="1"/>
    <col min="9477" max="9477" width="14.33203125" style="205" customWidth="1"/>
    <col min="9478" max="9478" width="16.33203125" style="205" customWidth="1"/>
    <col min="9479" max="9479" width="17.33203125" style="205" bestFit="1" customWidth="1"/>
    <col min="9480" max="9480" width="23.33203125" style="205" customWidth="1"/>
    <col min="9481" max="9728" width="11.6640625" style="205"/>
    <col min="9729" max="9729" width="8.83203125" style="205" customWidth="1"/>
    <col min="9730" max="9730" width="20.5" style="205" customWidth="1"/>
    <col min="9731" max="9731" width="0" style="205" hidden="1" customWidth="1"/>
    <col min="9732" max="9732" width="98.1640625" style="205" customWidth="1"/>
    <col min="9733" max="9733" width="14.33203125" style="205" customWidth="1"/>
    <col min="9734" max="9734" width="16.33203125" style="205" customWidth="1"/>
    <col min="9735" max="9735" width="17.33203125" style="205" bestFit="1" customWidth="1"/>
    <col min="9736" max="9736" width="23.33203125" style="205" customWidth="1"/>
    <col min="9737" max="9984" width="11.6640625" style="205"/>
    <col min="9985" max="9985" width="8.83203125" style="205" customWidth="1"/>
    <col min="9986" max="9986" width="20.5" style="205" customWidth="1"/>
    <col min="9987" max="9987" width="0" style="205" hidden="1" customWidth="1"/>
    <col min="9988" max="9988" width="98.1640625" style="205" customWidth="1"/>
    <col min="9989" max="9989" width="14.33203125" style="205" customWidth="1"/>
    <col min="9990" max="9990" width="16.33203125" style="205" customWidth="1"/>
    <col min="9991" max="9991" width="17.33203125" style="205" bestFit="1" customWidth="1"/>
    <col min="9992" max="9992" width="23.33203125" style="205" customWidth="1"/>
    <col min="9993" max="10240" width="11.6640625" style="205"/>
    <col min="10241" max="10241" width="8.83203125" style="205" customWidth="1"/>
    <col min="10242" max="10242" width="20.5" style="205" customWidth="1"/>
    <col min="10243" max="10243" width="0" style="205" hidden="1" customWidth="1"/>
    <col min="10244" max="10244" width="98.1640625" style="205" customWidth="1"/>
    <col min="10245" max="10245" width="14.33203125" style="205" customWidth="1"/>
    <col min="10246" max="10246" width="16.33203125" style="205" customWidth="1"/>
    <col min="10247" max="10247" width="17.33203125" style="205" bestFit="1" customWidth="1"/>
    <col min="10248" max="10248" width="23.33203125" style="205" customWidth="1"/>
    <col min="10249" max="10496" width="11.6640625" style="205"/>
    <col min="10497" max="10497" width="8.83203125" style="205" customWidth="1"/>
    <col min="10498" max="10498" width="20.5" style="205" customWidth="1"/>
    <col min="10499" max="10499" width="0" style="205" hidden="1" customWidth="1"/>
    <col min="10500" max="10500" width="98.1640625" style="205" customWidth="1"/>
    <col min="10501" max="10501" width="14.33203125" style="205" customWidth="1"/>
    <col min="10502" max="10502" width="16.33203125" style="205" customWidth="1"/>
    <col min="10503" max="10503" width="17.33203125" style="205" bestFit="1" customWidth="1"/>
    <col min="10504" max="10504" width="23.33203125" style="205" customWidth="1"/>
    <col min="10505" max="10752" width="11.6640625" style="205"/>
    <col min="10753" max="10753" width="8.83203125" style="205" customWidth="1"/>
    <col min="10754" max="10754" width="20.5" style="205" customWidth="1"/>
    <col min="10755" max="10755" width="0" style="205" hidden="1" customWidth="1"/>
    <col min="10756" max="10756" width="98.1640625" style="205" customWidth="1"/>
    <col min="10757" max="10757" width="14.33203125" style="205" customWidth="1"/>
    <col min="10758" max="10758" width="16.33203125" style="205" customWidth="1"/>
    <col min="10759" max="10759" width="17.33203125" style="205" bestFit="1" customWidth="1"/>
    <col min="10760" max="10760" width="23.33203125" style="205" customWidth="1"/>
    <col min="10761" max="11008" width="11.6640625" style="205"/>
    <col min="11009" max="11009" width="8.83203125" style="205" customWidth="1"/>
    <col min="11010" max="11010" width="20.5" style="205" customWidth="1"/>
    <col min="11011" max="11011" width="0" style="205" hidden="1" customWidth="1"/>
    <col min="11012" max="11012" width="98.1640625" style="205" customWidth="1"/>
    <col min="11013" max="11013" width="14.33203125" style="205" customWidth="1"/>
    <col min="11014" max="11014" width="16.33203125" style="205" customWidth="1"/>
    <col min="11015" max="11015" width="17.33203125" style="205" bestFit="1" customWidth="1"/>
    <col min="11016" max="11016" width="23.33203125" style="205" customWidth="1"/>
    <col min="11017" max="11264" width="11.6640625" style="205"/>
    <col min="11265" max="11265" width="8.83203125" style="205" customWidth="1"/>
    <col min="11266" max="11266" width="20.5" style="205" customWidth="1"/>
    <col min="11267" max="11267" width="0" style="205" hidden="1" customWidth="1"/>
    <col min="11268" max="11268" width="98.1640625" style="205" customWidth="1"/>
    <col min="11269" max="11269" width="14.33203125" style="205" customWidth="1"/>
    <col min="11270" max="11270" width="16.33203125" style="205" customWidth="1"/>
    <col min="11271" max="11271" width="17.33203125" style="205" bestFit="1" customWidth="1"/>
    <col min="11272" max="11272" width="23.33203125" style="205" customWidth="1"/>
    <col min="11273" max="11520" width="11.6640625" style="205"/>
    <col min="11521" max="11521" width="8.83203125" style="205" customWidth="1"/>
    <col min="11522" max="11522" width="20.5" style="205" customWidth="1"/>
    <col min="11523" max="11523" width="0" style="205" hidden="1" customWidth="1"/>
    <col min="11524" max="11524" width="98.1640625" style="205" customWidth="1"/>
    <col min="11525" max="11525" width="14.33203125" style="205" customWidth="1"/>
    <col min="11526" max="11526" width="16.33203125" style="205" customWidth="1"/>
    <col min="11527" max="11527" width="17.33203125" style="205" bestFit="1" customWidth="1"/>
    <col min="11528" max="11528" width="23.33203125" style="205" customWidth="1"/>
    <col min="11529" max="11776" width="11.6640625" style="205"/>
    <col min="11777" max="11777" width="8.83203125" style="205" customWidth="1"/>
    <col min="11778" max="11778" width="20.5" style="205" customWidth="1"/>
    <col min="11779" max="11779" width="0" style="205" hidden="1" customWidth="1"/>
    <col min="11780" max="11780" width="98.1640625" style="205" customWidth="1"/>
    <col min="11781" max="11781" width="14.33203125" style="205" customWidth="1"/>
    <col min="11782" max="11782" width="16.33203125" style="205" customWidth="1"/>
    <col min="11783" max="11783" width="17.33203125" style="205" bestFit="1" customWidth="1"/>
    <col min="11784" max="11784" width="23.33203125" style="205" customWidth="1"/>
    <col min="11785" max="12032" width="11.6640625" style="205"/>
    <col min="12033" max="12033" width="8.83203125" style="205" customWidth="1"/>
    <col min="12034" max="12034" width="20.5" style="205" customWidth="1"/>
    <col min="12035" max="12035" width="0" style="205" hidden="1" customWidth="1"/>
    <col min="12036" max="12036" width="98.1640625" style="205" customWidth="1"/>
    <col min="12037" max="12037" width="14.33203125" style="205" customWidth="1"/>
    <col min="12038" max="12038" width="16.33203125" style="205" customWidth="1"/>
    <col min="12039" max="12039" width="17.33203125" style="205" bestFit="1" customWidth="1"/>
    <col min="12040" max="12040" width="23.33203125" style="205" customWidth="1"/>
    <col min="12041" max="12288" width="11.6640625" style="205"/>
    <col min="12289" max="12289" width="8.83203125" style="205" customWidth="1"/>
    <col min="12290" max="12290" width="20.5" style="205" customWidth="1"/>
    <col min="12291" max="12291" width="0" style="205" hidden="1" customWidth="1"/>
    <col min="12292" max="12292" width="98.1640625" style="205" customWidth="1"/>
    <col min="12293" max="12293" width="14.33203125" style="205" customWidth="1"/>
    <col min="12294" max="12294" width="16.33203125" style="205" customWidth="1"/>
    <col min="12295" max="12295" width="17.33203125" style="205" bestFit="1" customWidth="1"/>
    <col min="12296" max="12296" width="23.33203125" style="205" customWidth="1"/>
    <col min="12297" max="12544" width="11.6640625" style="205"/>
    <col min="12545" max="12545" width="8.83203125" style="205" customWidth="1"/>
    <col min="12546" max="12546" width="20.5" style="205" customWidth="1"/>
    <col min="12547" max="12547" width="0" style="205" hidden="1" customWidth="1"/>
    <col min="12548" max="12548" width="98.1640625" style="205" customWidth="1"/>
    <col min="12549" max="12549" width="14.33203125" style="205" customWidth="1"/>
    <col min="12550" max="12550" width="16.33203125" style="205" customWidth="1"/>
    <col min="12551" max="12551" width="17.33203125" style="205" bestFit="1" customWidth="1"/>
    <col min="12552" max="12552" width="23.33203125" style="205" customWidth="1"/>
    <col min="12553" max="12800" width="11.6640625" style="205"/>
    <col min="12801" max="12801" width="8.83203125" style="205" customWidth="1"/>
    <col min="12802" max="12802" width="20.5" style="205" customWidth="1"/>
    <col min="12803" max="12803" width="0" style="205" hidden="1" customWidth="1"/>
    <col min="12804" max="12804" width="98.1640625" style="205" customWidth="1"/>
    <col min="12805" max="12805" width="14.33203125" style="205" customWidth="1"/>
    <col min="12806" max="12806" width="16.33203125" style="205" customWidth="1"/>
    <col min="12807" max="12807" width="17.33203125" style="205" bestFit="1" customWidth="1"/>
    <col min="12808" max="12808" width="23.33203125" style="205" customWidth="1"/>
    <col min="12809" max="13056" width="11.6640625" style="205"/>
    <col min="13057" max="13057" width="8.83203125" style="205" customWidth="1"/>
    <col min="13058" max="13058" width="20.5" style="205" customWidth="1"/>
    <col min="13059" max="13059" width="0" style="205" hidden="1" customWidth="1"/>
    <col min="13060" max="13060" width="98.1640625" style="205" customWidth="1"/>
    <col min="13061" max="13061" width="14.33203125" style="205" customWidth="1"/>
    <col min="13062" max="13062" width="16.33203125" style="205" customWidth="1"/>
    <col min="13063" max="13063" width="17.33203125" style="205" bestFit="1" customWidth="1"/>
    <col min="13064" max="13064" width="23.33203125" style="205" customWidth="1"/>
    <col min="13065" max="13312" width="11.6640625" style="205"/>
    <col min="13313" max="13313" width="8.83203125" style="205" customWidth="1"/>
    <col min="13314" max="13314" width="20.5" style="205" customWidth="1"/>
    <col min="13315" max="13315" width="0" style="205" hidden="1" customWidth="1"/>
    <col min="13316" max="13316" width="98.1640625" style="205" customWidth="1"/>
    <col min="13317" max="13317" width="14.33203125" style="205" customWidth="1"/>
    <col min="13318" max="13318" width="16.33203125" style="205" customWidth="1"/>
    <col min="13319" max="13319" width="17.33203125" style="205" bestFit="1" customWidth="1"/>
    <col min="13320" max="13320" width="23.33203125" style="205" customWidth="1"/>
    <col min="13321" max="13568" width="11.6640625" style="205"/>
    <col min="13569" max="13569" width="8.83203125" style="205" customWidth="1"/>
    <col min="13570" max="13570" width="20.5" style="205" customWidth="1"/>
    <col min="13571" max="13571" width="0" style="205" hidden="1" customWidth="1"/>
    <col min="13572" max="13572" width="98.1640625" style="205" customWidth="1"/>
    <col min="13573" max="13573" width="14.33203125" style="205" customWidth="1"/>
    <col min="13574" max="13574" width="16.33203125" style="205" customWidth="1"/>
    <col min="13575" max="13575" width="17.33203125" style="205" bestFit="1" customWidth="1"/>
    <col min="13576" max="13576" width="23.33203125" style="205" customWidth="1"/>
    <col min="13577" max="13824" width="11.6640625" style="205"/>
    <col min="13825" max="13825" width="8.83203125" style="205" customWidth="1"/>
    <col min="13826" max="13826" width="20.5" style="205" customWidth="1"/>
    <col min="13827" max="13827" width="0" style="205" hidden="1" customWidth="1"/>
    <col min="13828" max="13828" width="98.1640625" style="205" customWidth="1"/>
    <col min="13829" max="13829" width="14.33203125" style="205" customWidth="1"/>
    <col min="13830" max="13830" width="16.33203125" style="205" customWidth="1"/>
    <col min="13831" max="13831" width="17.33203125" style="205" bestFit="1" customWidth="1"/>
    <col min="13832" max="13832" width="23.33203125" style="205" customWidth="1"/>
    <col min="13833" max="14080" width="11.6640625" style="205"/>
    <col min="14081" max="14081" width="8.83203125" style="205" customWidth="1"/>
    <col min="14082" max="14082" width="20.5" style="205" customWidth="1"/>
    <col min="14083" max="14083" width="0" style="205" hidden="1" customWidth="1"/>
    <col min="14084" max="14084" width="98.1640625" style="205" customWidth="1"/>
    <col min="14085" max="14085" width="14.33203125" style="205" customWidth="1"/>
    <col min="14086" max="14086" width="16.33203125" style="205" customWidth="1"/>
    <col min="14087" max="14087" width="17.33203125" style="205" bestFit="1" customWidth="1"/>
    <col min="14088" max="14088" width="23.33203125" style="205" customWidth="1"/>
    <col min="14089" max="14336" width="11.6640625" style="205"/>
    <col min="14337" max="14337" width="8.83203125" style="205" customWidth="1"/>
    <col min="14338" max="14338" width="20.5" style="205" customWidth="1"/>
    <col min="14339" max="14339" width="0" style="205" hidden="1" customWidth="1"/>
    <col min="14340" max="14340" width="98.1640625" style="205" customWidth="1"/>
    <col min="14341" max="14341" width="14.33203125" style="205" customWidth="1"/>
    <col min="14342" max="14342" width="16.33203125" style="205" customWidth="1"/>
    <col min="14343" max="14343" width="17.33203125" style="205" bestFit="1" customWidth="1"/>
    <col min="14344" max="14344" width="23.33203125" style="205" customWidth="1"/>
    <col min="14345" max="14592" width="11.6640625" style="205"/>
    <col min="14593" max="14593" width="8.83203125" style="205" customWidth="1"/>
    <col min="14594" max="14594" width="20.5" style="205" customWidth="1"/>
    <col min="14595" max="14595" width="0" style="205" hidden="1" customWidth="1"/>
    <col min="14596" max="14596" width="98.1640625" style="205" customWidth="1"/>
    <col min="14597" max="14597" width="14.33203125" style="205" customWidth="1"/>
    <col min="14598" max="14598" width="16.33203125" style="205" customWidth="1"/>
    <col min="14599" max="14599" width="17.33203125" style="205" bestFit="1" customWidth="1"/>
    <col min="14600" max="14600" width="23.33203125" style="205" customWidth="1"/>
    <col min="14601" max="14848" width="11.6640625" style="205"/>
    <col min="14849" max="14849" width="8.83203125" style="205" customWidth="1"/>
    <col min="14850" max="14850" width="20.5" style="205" customWidth="1"/>
    <col min="14851" max="14851" width="0" style="205" hidden="1" customWidth="1"/>
    <col min="14852" max="14852" width="98.1640625" style="205" customWidth="1"/>
    <col min="14853" max="14853" width="14.33203125" style="205" customWidth="1"/>
    <col min="14854" max="14854" width="16.33203125" style="205" customWidth="1"/>
    <col min="14855" max="14855" width="17.33203125" style="205" bestFit="1" customWidth="1"/>
    <col min="14856" max="14856" width="23.33203125" style="205" customWidth="1"/>
    <col min="14857" max="15104" width="11.6640625" style="205"/>
    <col min="15105" max="15105" width="8.83203125" style="205" customWidth="1"/>
    <col min="15106" max="15106" width="20.5" style="205" customWidth="1"/>
    <col min="15107" max="15107" width="0" style="205" hidden="1" customWidth="1"/>
    <col min="15108" max="15108" width="98.1640625" style="205" customWidth="1"/>
    <col min="15109" max="15109" width="14.33203125" style="205" customWidth="1"/>
    <col min="15110" max="15110" width="16.33203125" style="205" customWidth="1"/>
    <col min="15111" max="15111" width="17.33203125" style="205" bestFit="1" customWidth="1"/>
    <col min="15112" max="15112" width="23.33203125" style="205" customWidth="1"/>
    <col min="15113" max="15360" width="11.6640625" style="205"/>
    <col min="15361" max="15361" width="8.83203125" style="205" customWidth="1"/>
    <col min="15362" max="15362" width="20.5" style="205" customWidth="1"/>
    <col min="15363" max="15363" width="0" style="205" hidden="1" customWidth="1"/>
    <col min="15364" max="15364" width="98.1640625" style="205" customWidth="1"/>
    <col min="15365" max="15365" width="14.33203125" style="205" customWidth="1"/>
    <col min="15366" max="15366" width="16.33203125" style="205" customWidth="1"/>
    <col min="15367" max="15367" width="17.33203125" style="205" bestFit="1" customWidth="1"/>
    <col min="15368" max="15368" width="23.33203125" style="205" customWidth="1"/>
    <col min="15369" max="15616" width="11.6640625" style="205"/>
    <col min="15617" max="15617" width="8.83203125" style="205" customWidth="1"/>
    <col min="15618" max="15618" width="20.5" style="205" customWidth="1"/>
    <col min="15619" max="15619" width="0" style="205" hidden="1" customWidth="1"/>
    <col min="15620" max="15620" width="98.1640625" style="205" customWidth="1"/>
    <col min="15621" max="15621" width="14.33203125" style="205" customWidth="1"/>
    <col min="15622" max="15622" width="16.33203125" style="205" customWidth="1"/>
    <col min="15623" max="15623" width="17.33203125" style="205" bestFit="1" customWidth="1"/>
    <col min="15624" max="15624" width="23.33203125" style="205" customWidth="1"/>
    <col min="15625" max="15872" width="11.6640625" style="205"/>
    <col min="15873" max="15873" width="8.83203125" style="205" customWidth="1"/>
    <col min="15874" max="15874" width="20.5" style="205" customWidth="1"/>
    <col min="15875" max="15875" width="0" style="205" hidden="1" customWidth="1"/>
    <col min="15876" max="15876" width="98.1640625" style="205" customWidth="1"/>
    <col min="15877" max="15877" width="14.33203125" style="205" customWidth="1"/>
    <col min="15878" max="15878" width="16.33203125" style="205" customWidth="1"/>
    <col min="15879" max="15879" width="17.33203125" style="205" bestFit="1" customWidth="1"/>
    <col min="15880" max="15880" width="23.33203125" style="205" customWidth="1"/>
    <col min="15881" max="16128" width="11.6640625" style="205"/>
    <col min="16129" max="16129" width="8.83203125" style="205" customWidth="1"/>
    <col min="16130" max="16130" width="20.5" style="205" customWidth="1"/>
    <col min="16131" max="16131" width="0" style="205" hidden="1" customWidth="1"/>
    <col min="16132" max="16132" width="98.1640625" style="205" customWidth="1"/>
    <col min="16133" max="16133" width="14.33203125" style="205" customWidth="1"/>
    <col min="16134" max="16134" width="16.33203125" style="205" customWidth="1"/>
    <col min="16135" max="16135" width="17.33203125" style="205" bestFit="1" customWidth="1"/>
    <col min="16136" max="16136" width="23.33203125" style="205" customWidth="1"/>
    <col min="16137" max="16384" width="11.6640625" style="205"/>
  </cols>
  <sheetData>
    <row r="1" spans="1:8" ht="30" customHeight="1" x14ac:dyDescent="0.2">
      <c r="A1" s="201" t="s">
        <v>1233</v>
      </c>
      <c r="B1" s="202"/>
      <c r="C1" s="203"/>
      <c r="D1" s="203"/>
      <c r="E1" s="204"/>
      <c r="F1" s="752"/>
      <c r="G1" s="753"/>
      <c r="H1" s="754"/>
    </row>
    <row r="2" spans="1:8" ht="15" customHeight="1" x14ac:dyDescent="0.2">
      <c r="A2" s="206"/>
      <c r="B2" s="207"/>
      <c r="F2" s="209" t="s">
        <v>1234</v>
      </c>
      <c r="G2" s="755"/>
      <c r="H2" s="756"/>
    </row>
    <row r="3" spans="1:8" ht="15" customHeight="1" thickBot="1" x14ac:dyDescent="0.25">
      <c r="A3" s="210"/>
      <c r="B3" s="211"/>
      <c r="C3" s="212"/>
      <c r="D3" s="212"/>
      <c r="E3" s="213"/>
      <c r="F3" s="214"/>
      <c r="G3" s="757"/>
      <c r="H3" s="758"/>
    </row>
    <row r="4" spans="1:8" ht="4.5" customHeight="1" thickBot="1" x14ac:dyDescent="0.25">
      <c r="A4" s="215"/>
      <c r="B4" s="216"/>
      <c r="C4" s="216"/>
      <c r="D4" s="216"/>
      <c r="E4" s="217"/>
      <c r="F4" s="218"/>
      <c r="G4" s="219"/>
      <c r="H4" s="220"/>
    </row>
    <row r="5" spans="1:8" s="226" customFormat="1" ht="13.5" customHeight="1" x14ac:dyDescent="0.2">
      <c r="A5" s="221" t="s">
        <v>1235</v>
      </c>
      <c r="B5" s="222" t="s">
        <v>1236</v>
      </c>
      <c r="C5" s="222"/>
      <c r="D5" s="222" t="s">
        <v>1237</v>
      </c>
      <c r="E5" s="222" t="s">
        <v>1238</v>
      </c>
      <c r="F5" s="223" t="s">
        <v>126</v>
      </c>
      <c r="G5" s="224" t="s">
        <v>1239</v>
      </c>
      <c r="H5" s="225" t="s">
        <v>1240</v>
      </c>
    </row>
    <row r="6" spans="1:8" s="232" customFormat="1" ht="13.5" thickBot="1" x14ac:dyDescent="0.25">
      <c r="A6" s="227"/>
      <c r="B6" s="228"/>
      <c r="C6" s="228"/>
      <c r="D6" s="228"/>
      <c r="E6" s="228"/>
      <c r="F6" s="229"/>
      <c r="G6" s="230"/>
      <c r="H6" s="231"/>
    </row>
    <row r="7" spans="1:8" s="232" customFormat="1" x14ac:dyDescent="0.2">
      <c r="A7" s="233" t="s">
        <v>80</v>
      </c>
      <c r="B7" s="234"/>
      <c r="C7" s="235"/>
      <c r="D7" s="236" t="s">
        <v>1241</v>
      </c>
      <c r="E7" s="237" t="s">
        <v>1242</v>
      </c>
      <c r="F7" s="238">
        <v>1</v>
      </c>
      <c r="G7" s="239"/>
      <c r="H7" s="240">
        <f>+F7*G7</f>
        <v>0</v>
      </c>
    </row>
    <row r="8" spans="1:8" s="232" customFormat="1" x14ac:dyDescent="0.2">
      <c r="A8" s="233"/>
      <c r="B8" s="234"/>
      <c r="C8" s="235"/>
      <c r="D8" s="241"/>
      <c r="E8" s="242"/>
      <c r="F8" s="243"/>
      <c r="G8" s="239"/>
      <c r="H8" s="244"/>
    </row>
    <row r="9" spans="1:8" s="232" customFormat="1" x14ac:dyDescent="0.2">
      <c r="A9" s="233" t="s">
        <v>82</v>
      </c>
      <c r="B9" s="234"/>
      <c r="C9" s="235"/>
      <c r="D9" s="236" t="s">
        <v>1243</v>
      </c>
      <c r="E9" s="237" t="s">
        <v>250</v>
      </c>
      <c r="F9" s="245">
        <v>150</v>
      </c>
      <c r="G9" s="246"/>
      <c r="H9" s="240">
        <f>+F9*G9</f>
        <v>0</v>
      </c>
    </row>
    <row r="10" spans="1:8" s="232" customFormat="1" x14ac:dyDescent="0.2">
      <c r="A10" s="233"/>
      <c r="B10" s="234"/>
      <c r="C10" s="235"/>
      <c r="D10" s="247"/>
      <c r="E10" s="242"/>
      <c r="F10" s="248"/>
      <c r="G10" s="239"/>
      <c r="H10" s="240"/>
    </row>
    <row r="11" spans="1:8" s="232" customFormat="1" x14ac:dyDescent="0.2">
      <c r="A11" s="233" t="s">
        <v>152</v>
      </c>
      <c r="B11" s="234"/>
      <c r="C11" s="235"/>
      <c r="D11" s="236" t="s">
        <v>1244</v>
      </c>
      <c r="E11" s="237" t="s">
        <v>250</v>
      </c>
      <c r="F11" s="245">
        <v>78</v>
      </c>
      <c r="G11" s="239"/>
      <c r="H11" s="240">
        <f>+F11*G11</f>
        <v>0</v>
      </c>
    </row>
    <row r="12" spans="1:8" s="232" customFormat="1" x14ac:dyDescent="0.2">
      <c r="A12" s="233"/>
      <c r="B12" s="234"/>
      <c r="C12" s="235"/>
      <c r="D12" s="247"/>
      <c r="E12" s="237"/>
      <c r="F12" s="245"/>
      <c r="G12" s="239"/>
      <c r="H12" s="240"/>
    </row>
    <row r="13" spans="1:8" s="232" customFormat="1" x14ac:dyDescent="0.2">
      <c r="A13" s="233" t="s">
        <v>144</v>
      </c>
      <c r="B13" s="234"/>
      <c r="C13" s="235"/>
      <c r="D13" s="236" t="s">
        <v>1245</v>
      </c>
      <c r="E13" s="237" t="s">
        <v>250</v>
      </c>
      <c r="F13" s="245">
        <v>35</v>
      </c>
      <c r="G13" s="239"/>
      <c r="H13" s="240">
        <f>+F13*G13</f>
        <v>0</v>
      </c>
    </row>
    <row r="14" spans="1:8" s="232" customFormat="1" x14ac:dyDescent="0.2">
      <c r="A14" s="233"/>
      <c r="B14" s="234"/>
      <c r="C14" s="235"/>
      <c r="D14" s="247"/>
      <c r="E14" s="237"/>
      <c r="F14" s="245"/>
      <c r="G14" s="239"/>
      <c r="H14" s="240"/>
    </row>
    <row r="15" spans="1:8" s="232" customFormat="1" x14ac:dyDescent="0.2">
      <c r="A15" s="233" t="s">
        <v>162</v>
      </c>
      <c r="B15" s="234"/>
      <c r="C15" s="235"/>
      <c r="D15" s="236" t="s">
        <v>1246</v>
      </c>
      <c r="E15" s="237" t="s">
        <v>250</v>
      </c>
      <c r="F15" s="245">
        <v>30</v>
      </c>
      <c r="G15" s="239"/>
      <c r="H15" s="240">
        <f>+F15*G15</f>
        <v>0</v>
      </c>
    </row>
    <row r="16" spans="1:8" s="232" customFormat="1" x14ac:dyDescent="0.2">
      <c r="A16" s="233"/>
      <c r="B16" s="234"/>
      <c r="C16" s="235"/>
      <c r="D16" s="247"/>
      <c r="E16" s="237"/>
      <c r="F16" s="245"/>
      <c r="G16" s="239"/>
      <c r="H16" s="240"/>
    </row>
    <row r="17" spans="1:8" s="232" customFormat="1" x14ac:dyDescent="0.2">
      <c r="A17" s="233" t="s">
        <v>166</v>
      </c>
      <c r="B17" s="234"/>
      <c r="C17" s="235"/>
      <c r="D17" s="236" t="s">
        <v>1247</v>
      </c>
      <c r="E17" s="237" t="s">
        <v>250</v>
      </c>
      <c r="F17" s="245">
        <v>65</v>
      </c>
      <c r="G17" s="239"/>
      <c r="H17" s="240">
        <f>+F17*G17</f>
        <v>0</v>
      </c>
    </row>
    <row r="18" spans="1:8" s="232" customFormat="1" x14ac:dyDescent="0.2">
      <c r="A18" s="233"/>
      <c r="B18" s="234"/>
      <c r="C18" s="235"/>
      <c r="D18" s="247"/>
      <c r="E18" s="237"/>
      <c r="F18" s="238"/>
      <c r="G18" s="239"/>
      <c r="H18" s="240"/>
    </row>
    <row r="19" spans="1:8" s="232" customFormat="1" x14ac:dyDescent="0.2">
      <c r="A19" s="233" t="s">
        <v>171</v>
      </c>
      <c r="B19" s="234"/>
      <c r="C19" s="235"/>
      <c r="D19" s="249" t="s">
        <v>1248</v>
      </c>
      <c r="E19" s="237" t="s">
        <v>1186</v>
      </c>
      <c r="F19" s="245">
        <v>3</v>
      </c>
      <c r="G19" s="239"/>
      <c r="H19" s="240">
        <f>+F19*G19</f>
        <v>0</v>
      </c>
    </row>
    <row r="20" spans="1:8" s="232" customFormat="1" x14ac:dyDescent="0.2">
      <c r="A20" s="233"/>
      <c r="B20" s="234"/>
      <c r="C20" s="235"/>
      <c r="D20" s="247"/>
      <c r="E20" s="237"/>
      <c r="F20" s="245"/>
      <c r="G20" s="239"/>
      <c r="H20" s="240"/>
    </row>
    <row r="21" spans="1:8" s="232" customFormat="1" x14ac:dyDescent="0.2">
      <c r="A21" s="233" t="s">
        <v>178</v>
      </c>
      <c r="B21" s="234"/>
      <c r="C21" s="250"/>
      <c r="D21" s="236" t="s">
        <v>1249</v>
      </c>
      <c r="E21" s="237" t="s">
        <v>1186</v>
      </c>
      <c r="F21" s="245">
        <v>1</v>
      </c>
      <c r="G21" s="239"/>
      <c r="H21" s="240">
        <f>+F21*G21</f>
        <v>0</v>
      </c>
    </row>
    <row r="22" spans="1:8" s="232" customFormat="1" x14ac:dyDescent="0.2">
      <c r="A22" s="233"/>
      <c r="B22" s="234"/>
      <c r="C22" s="250"/>
      <c r="D22" s="247"/>
      <c r="E22" s="237"/>
      <c r="F22" s="245"/>
      <c r="G22" s="239"/>
      <c r="H22" s="240"/>
    </row>
    <row r="23" spans="1:8" s="232" customFormat="1" x14ac:dyDescent="0.2">
      <c r="A23" s="233" t="s">
        <v>183</v>
      </c>
      <c r="B23" s="234"/>
      <c r="C23" s="250"/>
      <c r="D23" s="236" t="s">
        <v>1250</v>
      </c>
      <c r="E23" s="237" t="s">
        <v>1186</v>
      </c>
      <c r="F23" s="245">
        <v>1</v>
      </c>
      <c r="G23" s="239"/>
      <c r="H23" s="240">
        <f>+F23*G23</f>
        <v>0</v>
      </c>
    </row>
    <row r="24" spans="1:8" s="232" customFormat="1" x14ac:dyDescent="0.2">
      <c r="A24" s="233"/>
      <c r="B24" s="234"/>
      <c r="C24" s="250"/>
      <c r="D24" s="247"/>
      <c r="E24" s="237"/>
      <c r="F24" s="238"/>
      <c r="G24" s="239"/>
      <c r="H24" s="240"/>
    </row>
    <row r="25" spans="1:8" s="232" customFormat="1" x14ac:dyDescent="0.2">
      <c r="A25" s="233" t="s">
        <v>159</v>
      </c>
      <c r="B25" s="234"/>
      <c r="C25" s="251"/>
      <c r="D25" s="249" t="s">
        <v>1251</v>
      </c>
      <c r="E25" s="237" t="s">
        <v>1186</v>
      </c>
      <c r="F25" s="238">
        <v>2</v>
      </c>
      <c r="G25" s="239"/>
      <c r="H25" s="240">
        <f>+F25*G25</f>
        <v>0</v>
      </c>
    </row>
    <row r="26" spans="1:8" s="232" customFormat="1" x14ac:dyDescent="0.2">
      <c r="A26" s="233"/>
      <c r="B26" s="234"/>
      <c r="C26" s="251"/>
      <c r="D26" s="247"/>
      <c r="E26" s="237"/>
      <c r="F26" s="238"/>
      <c r="G26" s="239"/>
      <c r="H26" s="240"/>
    </row>
    <row r="27" spans="1:8" s="232" customFormat="1" x14ac:dyDescent="0.2">
      <c r="A27" s="233" t="s">
        <v>194</v>
      </c>
      <c r="B27" s="234"/>
      <c r="C27" s="251"/>
      <c r="D27" s="236" t="s">
        <v>1252</v>
      </c>
      <c r="E27" s="237" t="s">
        <v>1186</v>
      </c>
      <c r="F27" s="238">
        <v>2</v>
      </c>
      <c r="G27" s="239"/>
      <c r="H27" s="240">
        <f>+F27*G27</f>
        <v>0</v>
      </c>
    </row>
    <row r="28" spans="1:8" s="232" customFormat="1" x14ac:dyDescent="0.2">
      <c r="A28" s="233"/>
      <c r="B28" s="234"/>
      <c r="C28" s="251"/>
      <c r="D28" s="247"/>
      <c r="E28" s="237"/>
      <c r="F28" s="238"/>
      <c r="G28" s="239"/>
      <c r="H28" s="240"/>
    </row>
    <row r="29" spans="1:8" s="232" customFormat="1" x14ac:dyDescent="0.2">
      <c r="A29" s="233" t="s">
        <v>8</v>
      </c>
      <c r="B29" s="234"/>
      <c r="C29" s="251"/>
      <c r="D29" s="236" t="s">
        <v>1253</v>
      </c>
      <c r="E29" s="237" t="s">
        <v>1186</v>
      </c>
      <c r="F29" s="238">
        <v>1</v>
      </c>
      <c r="G29" s="239"/>
      <c r="H29" s="240">
        <f>+F29*G29</f>
        <v>0</v>
      </c>
    </row>
    <row r="30" spans="1:8" s="232" customFormat="1" x14ac:dyDescent="0.2">
      <c r="A30" s="233"/>
      <c r="B30" s="234"/>
      <c r="C30" s="251"/>
      <c r="D30" s="247"/>
      <c r="E30" s="237"/>
      <c r="F30" s="243"/>
      <c r="G30" s="239"/>
      <c r="H30" s="240"/>
    </row>
    <row r="31" spans="1:8" s="232" customFormat="1" x14ac:dyDescent="0.2">
      <c r="A31" s="233" t="s">
        <v>203</v>
      </c>
      <c r="B31" s="234"/>
      <c r="C31" s="251"/>
      <c r="D31" s="252" t="s">
        <v>1254</v>
      </c>
      <c r="E31" s="237" t="s">
        <v>1186</v>
      </c>
      <c r="F31" s="245">
        <v>19</v>
      </c>
      <c r="G31" s="239"/>
      <c r="H31" s="240">
        <f>+F31*G31</f>
        <v>0</v>
      </c>
    </row>
    <row r="32" spans="1:8" s="232" customFormat="1" x14ac:dyDescent="0.2">
      <c r="A32" s="233"/>
      <c r="B32" s="234"/>
      <c r="C32" s="251"/>
      <c r="D32" s="247"/>
      <c r="E32" s="237"/>
      <c r="F32" s="245"/>
      <c r="G32" s="239"/>
      <c r="H32" s="240"/>
    </row>
    <row r="33" spans="1:8" s="232" customFormat="1" x14ac:dyDescent="0.2">
      <c r="A33" s="233" t="s">
        <v>169</v>
      </c>
      <c r="B33" s="234"/>
      <c r="C33" s="251"/>
      <c r="D33" s="252" t="s">
        <v>1255</v>
      </c>
      <c r="E33" s="237" t="s">
        <v>1186</v>
      </c>
      <c r="F33" s="245">
        <v>19</v>
      </c>
      <c r="G33" s="239"/>
      <c r="H33" s="240">
        <f>+F33*G33</f>
        <v>0</v>
      </c>
    </row>
    <row r="34" spans="1:8" s="232" customFormat="1" x14ac:dyDescent="0.2">
      <c r="A34" s="233"/>
      <c r="B34" s="234"/>
      <c r="C34" s="251"/>
      <c r="D34" s="247"/>
      <c r="E34" s="237"/>
      <c r="F34" s="238"/>
      <c r="G34" s="239"/>
      <c r="H34" s="240"/>
    </row>
    <row r="35" spans="1:8" s="232" customFormat="1" x14ac:dyDescent="0.2">
      <c r="A35" s="233" t="s">
        <v>212</v>
      </c>
      <c r="B35" s="234"/>
      <c r="C35" s="251"/>
      <c r="D35" s="252" t="s">
        <v>1256</v>
      </c>
      <c r="E35" s="237" t="s">
        <v>1186</v>
      </c>
      <c r="F35" s="238">
        <v>2</v>
      </c>
      <c r="G35" s="239"/>
      <c r="H35" s="240">
        <f>+F35*G35</f>
        <v>0</v>
      </c>
    </row>
    <row r="36" spans="1:8" s="232" customFormat="1" x14ac:dyDescent="0.2">
      <c r="A36" s="233"/>
      <c r="B36" s="234"/>
      <c r="C36" s="251"/>
      <c r="D36" s="247"/>
      <c r="E36" s="237"/>
      <c r="F36" s="238"/>
      <c r="G36" s="239"/>
      <c r="H36" s="240"/>
    </row>
    <row r="37" spans="1:8" s="232" customFormat="1" x14ac:dyDescent="0.2">
      <c r="A37" s="233" t="s">
        <v>175</v>
      </c>
      <c r="B37" s="234"/>
      <c r="C37" s="251"/>
      <c r="D37" s="252" t="s">
        <v>1257</v>
      </c>
      <c r="E37" s="237" t="s">
        <v>1186</v>
      </c>
      <c r="F37" s="245">
        <v>1</v>
      </c>
      <c r="G37" s="239"/>
      <c r="H37" s="240">
        <f>+F37*G37</f>
        <v>0</v>
      </c>
    </row>
    <row r="38" spans="1:8" s="232" customFormat="1" x14ac:dyDescent="0.2">
      <c r="A38" s="233"/>
      <c r="B38" s="234"/>
      <c r="C38" s="251"/>
      <c r="D38" s="247"/>
      <c r="E38" s="237"/>
      <c r="F38" s="245"/>
      <c r="G38" s="239"/>
      <c r="H38" s="240"/>
    </row>
    <row r="39" spans="1:8" s="232" customFormat="1" x14ac:dyDescent="0.2">
      <c r="A39" s="233" t="s">
        <v>220</v>
      </c>
      <c r="B39" s="234"/>
      <c r="C39" s="251"/>
      <c r="D39" s="252" t="s">
        <v>1258</v>
      </c>
      <c r="E39" s="237" t="s">
        <v>1186</v>
      </c>
      <c r="F39" s="245">
        <v>3</v>
      </c>
      <c r="G39" s="239"/>
      <c r="H39" s="240">
        <f>+F39*G39</f>
        <v>0</v>
      </c>
    </row>
    <row r="40" spans="1:8" s="232" customFormat="1" x14ac:dyDescent="0.2">
      <c r="A40" s="233"/>
      <c r="B40" s="234"/>
      <c r="C40" s="251"/>
      <c r="D40" s="247"/>
      <c r="E40" s="237"/>
      <c r="F40" s="245"/>
      <c r="G40" s="239"/>
      <c r="H40" s="240"/>
    </row>
    <row r="41" spans="1:8" s="232" customFormat="1" x14ac:dyDescent="0.2">
      <c r="A41" s="233" t="s">
        <v>181</v>
      </c>
      <c r="B41" s="234"/>
      <c r="C41" s="251"/>
      <c r="D41" s="252" t="s">
        <v>1259</v>
      </c>
      <c r="E41" s="237" t="s">
        <v>1186</v>
      </c>
      <c r="F41" s="245">
        <v>2</v>
      </c>
      <c r="G41" s="239"/>
      <c r="H41" s="240">
        <f>+F41*G41</f>
        <v>0</v>
      </c>
    </row>
    <row r="42" spans="1:8" s="232" customFormat="1" x14ac:dyDescent="0.2">
      <c r="A42" s="233"/>
      <c r="B42" s="234"/>
      <c r="C42" s="251"/>
      <c r="D42" s="247"/>
      <c r="E42" s="237"/>
      <c r="F42" s="245"/>
      <c r="G42" s="239"/>
      <c r="H42" s="240"/>
    </row>
    <row r="43" spans="1:8" s="232" customFormat="1" x14ac:dyDescent="0.2">
      <c r="A43" s="233" t="s">
        <v>228</v>
      </c>
      <c r="B43" s="234"/>
      <c r="C43" s="251"/>
      <c r="D43" s="252" t="s">
        <v>1260</v>
      </c>
      <c r="E43" s="237" t="s">
        <v>1186</v>
      </c>
      <c r="F43" s="245">
        <v>1</v>
      </c>
      <c r="G43" s="239"/>
      <c r="H43" s="240">
        <f>+F43*G43</f>
        <v>0</v>
      </c>
    </row>
    <row r="44" spans="1:8" s="232" customFormat="1" x14ac:dyDescent="0.2">
      <c r="A44" s="233"/>
      <c r="B44" s="234"/>
      <c r="C44" s="251"/>
      <c r="D44" s="247"/>
      <c r="E44" s="237"/>
      <c r="F44" s="245"/>
      <c r="G44" s="239"/>
      <c r="H44" s="240"/>
    </row>
    <row r="45" spans="1:8" s="232" customFormat="1" x14ac:dyDescent="0.2">
      <c r="A45" s="233" t="s">
        <v>232</v>
      </c>
      <c r="B45" s="234"/>
      <c r="C45" s="251"/>
      <c r="D45" s="252" t="s">
        <v>1261</v>
      </c>
      <c r="E45" s="237" t="s">
        <v>1186</v>
      </c>
      <c r="F45" s="245">
        <v>2</v>
      </c>
      <c r="G45" s="239"/>
      <c r="H45" s="240">
        <f>+F45*G45</f>
        <v>0</v>
      </c>
    </row>
    <row r="46" spans="1:8" s="232" customFormat="1" x14ac:dyDescent="0.2">
      <c r="A46" s="233"/>
      <c r="B46" s="234"/>
      <c r="C46" s="251"/>
      <c r="D46" s="247"/>
      <c r="E46" s="237"/>
      <c r="F46" s="245"/>
      <c r="G46" s="239"/>
      <c r="H46" s="240"/>
    </row>
    <row r="47" spans="1:8" s="232" customFormat="1" x14ac:dyDescent="0.2">
      <c r="A47" s="233" t="s">
        <v>7</v>
      </c>
      <c r="B47" s="234"/>
      <c r="C47" s="251"/>
      <c r="D47" s="252" t="s">
        <v>1262</v>
      </c>
      <c r="E47" s="237" t="s">
        <v>1186</v>
      </c>
      <c r="F47" s="245">
        <v>6</v>
      </c>
      <c r="G47" s="239"/>
      <c r="H47" s="240">
        <f>+F47*G47</f>
        <v>0</v>
      </c>
    </row>
    <row r="48" spans="1:8" s="232" customFormat="1" x14ac:dyDescent="0.2">
      <c r="A48" s="233"/>
      <c r="B48" s="234"/>
      <c r="C48" s="251"/>
      <c r="D48" s="247"/>
      <c r="E48" s="237"/>
      <c r="F48" s="245"/>
      <c r="G48" s="239"/>
      <c r="H48" s="240"/>
    </row>
    <row r="49" spans="1:8" s="232" customFormat="1" x14ac:dyDescent="0.2">
      <c r="A49" s="233" t="s">
        <v>239</v>
      </c>
      <c r="B49" s="234"/>
      <c r="C49" s="251"/>
      <c r="D49" s="252" t="s">
        <v>1263</v>
      </c>
      <c r="E49" s="237" t="s">
        <v>1186</v>
      </c>
      <c r="F49" s="245">
        <v>1</v>
      </c>
      <c r="G49" s="239"/>
      <c r="H49" s="240">
        <f>+F49*G49</f>
        <v>0</v>
      </c>
    </row>
    <row r="50" spans="1:8" s="232" customFormat="1" x14ac:dyDescent="0.2">
      <c r="A50" s="233"/>
      <c r="B50" s="234"/>
      <c r="C50" s="251"/>
      <c r="D50" s="247"/>
      <c r="E50" s="237"/>
      <c r="F50" s="245"/>
      <c r="G50" s="239"/>
      <c r="H50" s="240"/>
    </row>
    <row r="51" spans="1:8" s="232" customFormat="1" x14ac:dyDescent="0.2">
      <c r="A51" s="233" t="s">
        <v>243</v>
      </c>
      <c r="B51" s="234"/>
      <c r="C51" s="251"/>
      <c r="D51" s="252" t="s">
        <v>1264</v>
      </c>
      <c r="E51" s="237" t="s">
        <v>1186</v>
      </c>
      <c r="F51" s="245">
        <v>1</v>
      </c>
      <c r="G51" s="239"/>
      <c r="H51" s="240">
        <f>+F51*G51</f>
        <v>0</v>
      </c>
    </row>
    <row r="52" spans="1:8" s="232" customFormat="1" x14ac:dyDescent="0.2">
      <c r="A52" s="233"/>
      <c r="B52" s="234"/>
      <c r="C52" s="251"/>
      <c r="D52" s="251"/>
      <c r="E52" s="237"/>
      <c r="F52" s="248"/>
      <c r="G52" s="239"/>
      <c r="H52" s="240"/>
    </row>
    <row r="53" spans="1:8" s="232" customFormat="1" x14ac:dyDescent="0.2">
      <c r="A53" s="233" t="s">
        <v>247</v>
      </c>
      <c r="B53" s="234"/>
      <c r="C53" s="251"/>
      <c r="D53" s="252" t="s">
        <v>1265</v>
      </c>
      <c r="E53" s="237" t="s">
        <v>1186</v>
      </c>
      <c r="F53" s="245">
        <v>1</v>
      </c>
      <c r="G53" s="239"/>
      <c r="H53" s="240">
        <f>+F53*G53</f>
        <v>0</v>
      </c>
    </row>
    <row r="54" spans="1:8" s="232" customFormat="1" x14ac:dyDescent="0.2">
      <c r="A54" s="233"/>
      <c r="B54" s="234"/>
      <c r="C54" s="251"/>
      <c r="D54" s="251"/>
      <c r="E54" s="237"/>
      <c r="F54" s="245"/>
      <c r="G54" s="239"/>
      <c r="H54" s="240"/>
    </row>
    <row r="55" spans="1:8" s="232" customFormat="1" x14ac:dyDescent="0.2">
      <c r="A55" s="233" t="s">
        <v>252</v>
      </c>
      <c r="B55" s="234"/>
      <c r="C55" s="251"/>
      <c r="D55" s="252" t="s">
        <v>1266</v>
      </c>
      <c r="E55" s="237" t="s">
        <v>1186</v>
      </c>
      <c r="F55" s="245">
        <v>1</v>
      </c>
      <c r="G55" s="239"/>
      <c r="H55" s="240">
        <f>+F55*G55</f>
        <v>0</v>
      </c>
    </row>
    <row r="56" spans="1:8" s="232" customFormat="1" x14ac:dyDescent="0.2">
      <c r="A56" s="233"/>
      <c r="B56" s="234"/>
      <c r="C56" s="251"/>
      <c r="D56" s="247"/>
      <c r="E56" s="237"/>
      <c r="F56" s="238"/>
      <c r="G56" s="239"/>
      <c r="H56" s="240"/>
    </row>
    <row r="57" spans="1:8" s="232" customFormat="1" x14ac:dyDescent="0.2">
      <c r="A57" s="233" t="s">
        <v>257</v>
      </c>
      <c r="B57" s="234"/>
      <c r="C57" s="251"/>
      <c r="D57" s="252" t="s">
        <v>1267</v>
      </c>
      <c r="E57" s="237" t="s">
        <v>1186</v>
      </c>
      <c r="F57" s="238">
        <v>1</v>
      </c>
      <c r="G57" s="239"/>
      <c r="H57" s="240">
        <f>+F57*G57</f>
        <v>0</v>
      </c>
    </row>
    <row r="58" spans="1:8" s="232" customFormat="1" x14ac:dyDescent="0.2">
      <c r="A58" s="233"/>
      <c r="B58" s="234"/>
      <c r="C58" s="251"/>
      <c r="D58" s="247"/>
      <c r="E58" s="237"/>
      <c r="F58" s="238"/>
      <c r="G58" s="239"/>
      <c r="H58" s="240"/>
    </row>
    <row r="59" spans="1:8" s="232" customFormat="1" x14ac:dyDescent="0.2">
      <c r="A59" s="233" t="s">
        <v>262</v>
      </c>
      <c r="B59" s="234"/>
      <c r="C59" s="251"/>
      <c r="D59" s="252" t="s">
        <v>1268</v>
      </c>
      <c r="E59" s="237" t="s">
        <v>1186</v>
      </c>
      <c r="F59" s="238">
        <v>1</v>
      </c>
      <c r="G59" s="239"/>
      <c r="H59" s="240">
        <f>+F59*G59</f>
        <v>0</v>
      </c>
    </row>
    <row r="60" spans="1:8" s="232" customFormat="1" x14ac:dyDescent="0.2">
      <c r="A60" s="233"/>
      <c r="B60" s="234"/>
      <c r="C60" s="251"/>
      <c r="D60" s="247"/>
      <c r="E60" s="237"/>
      <c r="F60" s="238"/>
      <c r="G60" s="239"/>
      <c r="H60" s="240"/>
    </row>
    <row r="61" spans="1:8" s="232" customFormat="1" x14ac:dyDescent="0.2">
      <c r="A61" s="233" t="s">
        <v>206</v>
      </c>
      <c r="B61" s="234"/>
      <c r="C61" s="251"/>
      <c r="D61" s="236" t="s">
        <v>1269</v>
      </c>
      <c r="E61" s="237" t="s">
        <v>250</v>
      </c>
      <c r="F61" s="245">
        <v>60</v>
      </c>
      <c r="G61" s="239"/>
      <c r="H61" s="240">
        <f>+F61*G61</f>
        <v>0</v>
      </c>
    </row>
    <row r="62" spans="1:8" s="232" customFormat="1" x14ac:dyDescent="0.2">
      <c r="A62" s="233"/>
      <c r="B62" s="234"/>
      <c r="C62" s="251"/>
      <c r="D62" s="247"/>
      <c r="E62" s="237"/>
      <c r="F62" s="245"/>
      <c r="G62" s="239"/>
      <c r="H62" s="240"/>
    </row>
    <row r="63" spans="1:8" s="232" customFormat="1" x14ac:dyDescent="0.2">
      <c r="A63" s="233" t="s">
        <v>269</v>
      </c>
      <c r="B63" s="234"/>
      <c r="C63" s="251"/>
      <c r="D63" s="236" t="s">
        <v>1270</v>
      </c>
      <c r="E63" s="237" t="s">
        <v>250</v>
      </c>
      <c r="F63" s="245">
        <v>30</v>
      </c>
      <c r="G63" s="239"/>
      <c r="H63" s="240">
        <f>+F63*G63</f>
        <v>0</v>
      </c>
    </row>
    <row r="64" spans="1:8" s="232" customFormat="1" x14ac:dyDescent="0.2">
      <c r="A64" s="233"/>
      <c r="B64" s="234"/>
      <c r="C64" s="251"/>
      <c r="D64" s="247"/>
      <c r="E64" s="237"/>
      <c r="F64" s="245"/>
      <c r="G64" s="239"/>
      <c r="H64" s="240"/>
    </row>
    <row r="65" spans="1:8" s="232" customFormat="1" ht="13.5" thickBot="1" x14ac:dyDescent="0.25">
      <c r="A65" s="253" t="s">
        <v>209</v>
      </c>
      <c r="B65" s="254"/>
      <c r="C65" s="255"/>
      <c r="D65" s="256" t="s">
        <v>1271</v>
      </c>
      <c r="E65" s="257" t="s">
        <v>250</v>
      </c>
      <c r="F65" s="258">
        <v>50</v>
      </c>
      <c r="G65" s="259"/>
      <c r="H65" s="260">
        <f>+F65*G65</f>
        <v>0</v>
      </c>
    </row>
    <row r="66" spans="1:8" s="232" customFormat="1" x14ac:dyDescent="0.2">
      <c r="A66" s="261"/>
      <c r="B66" s="262"/>
      <c r="C66" s="263"/>
      <c r="D66" s="264"/>
      <c r="E66" s="265"/>
      <c r="F66" s="266"/>
      <c r="G66" s="246"/>
      <c r="H66" s="244"/>
    </row>
    <row r="67" spans="1:8" s="232" customFormat="1" x14ac:dyDescent="0.2">
      <c r="A67" s="233"/>
      <c r="B67" s="234"/>
      <c r="C67" s="251"/>
      <c r="D67" s="267" t="s">
        <v>1272</v>
      </c>
      <c r="E67" s="237"/>
      <c r="F67" s="243"/>
      <c r="G67" s="239"/>
      <c r="H67" s="240">
        <f>H7+H9+H11+H13+H15+H17+H19+H21+H23+H25+H27+H29+H31+H33+H35+H37+H39+H41+H43+H45+H47+H49+H51+H53+H55+H57+H59+H61+H63+H65</f>
        <v>0</v>
      </c>
    </row>
    <row r="68" spans="1:8" s="232" customFormat="1" x14ac:dyDescent="0.2">
      <c r="A68" s="233"/>
      <c r="B68" s="234"/>
      <c r="C68" s="251"/>
      <c r="D68" s="267"/>
      <c r="E68" s="237"/>
      <c r="F68" s="243"/>
      <c r="G68" s="239"/>
      <c r="H68" s="240"/>
    </row>
    <row r="69" spans="1:8" s="232" customFormat="1" x14ac:dyDescent="0.2">
      <c r="A69" s="233"/>
      <c r="B69" s="234"/>
      <c r="C69" s="251"/>
      <c r="D69" s="268" t="s">
        <v>1273</v>
      </c>
      <c r="E69" s="269" t="s">
        <v>428</v>
      </c>
      <c r="F69" s="245">
        <v>85</v>
      </c>
      <c r="G69" s="239"/>
      <c r="H69" s="240">
        <f>+F69*G69</f>
        <v>0</v>
      </c>
    </row>
    <row r="70" spans="1:8" s="232" customFormat="1" x14ac:dyDescent="0.2">
      <c r="A70" s="233"/>
      <c r="B70" s="234"/>
      <c r="C70" s="251"/>
      <c r="D70" s="267"/>
      <c r="E70" s="237"/>
      <c r="F70" s="243"/>
      <c r="G70" s="239"/>
      <c r="H70" s="240"/>
    </row>
    <row r="71" spans="1:8" s="232" customFormat="1" ht="13.5" thickBot="1" x14ac:dyDescent="0.25">
      <c r="A71" s="253"/>
      <c r="B71" s="254"/>
      <c r="C71" s="255"/>
      <c r="D71" s="270" t="s">
        <v>1274</v>
      </c>
      <c r="E71" s="257" t="s">
        <v>582</v>
      </c>
      <c r="F71" s="271"/>
      <c r="G71" s="259"/>
      <c r="H71" s="272">
        <f>+H67*0.4</f>
        <v>0</v>
      </c>
    </row>
    <row r="72" spans="1:8" s="232" customFormat="1" x14ac:dyDescent="0.2">
      <c r="A72" s="261"/>
      <c r="B72" s="262"/>
      <c r="C72" s="263"/>
      <c r="D72" s="264"/>
      <c r="E72" s="273"/>
      <c r="F72" s="266"/>
      <c r="G72" s="246"/>
      <c r="H72" s="244"/>
    </row>
    <row r="73" spans="1:8" s="232" customFormat="1" ht="15" customHeight="1" thickBot="1" x14ac:dyDescent="0.25">
      <c r="A73" s="253"/>
      <c r="B73" s="254"/>
      <c r="C73" s="255"/>
      <c r="D73" s="274" t="s">
        <v>1275</v>
      </c>
      <c r="E73" s="257"/>
      <c r="F73" s="271"/>
      <c r="G73" s="259"/>
      <c r="H73" s="272">
        <f>+H67+H69+H71</f>
        <v>0</v>
      </c>
    </row>
    <row r="74" spans="1:8" s="232" customFormat="1" ht="15" customHeight="1" x14ac:dyDescent="0.2">
      <c r="A74" s="261"/>
      <c r="B74" s="205"/>
      <c r="C74" s="205"/>
      <c r="D74" s="205"/>
      <c r="E74" s="208"/>
      <c r="F74" s="275"/>
      <c r="G74" s="276"/>
      <c r="H74" s="276"/>
    </row>
    <row r="75" spans="1:8" s="232" customFormat="1" x14ac:dyDescent="0.2">
      <c r="A75" s="277"/>
      <c r="B75" s="205"/>
      <c r="C75" s="205"/>
      <c r="D75" s="205"/>
      <c r="E75" s="208"/>
      <c r="F75" s="275"/>
      <c r="G75" s="276"/>
      <c r="H75" s="276"/>
    </row>
    <row r="76" spans="1:8" s="232" customFormat="1" x14ac:dyDescent="0.2">
      <c r="A76" s="277"/>
      <c r="B76" s="205"/>
      <c r="C76" s="205"/>
      <c r="D76" s="205"/>
      <c r="E76" s="208"/>
      <c r="F76" s="275"/>
      <c r="G76" s="276"/>
      <c r="H76" s="276"/>
    </row>
    <row r="77" spans="1:8" s="232" customFormat="1" x14ac:dyDescent="0.2">
      <c r="A77" s="277"/>
      <c r="B77" s="205"/>
      <c r="C77" s="205"/>
      <c r="D77" s="205"/>
      <c r="E77" s="208"/>
      <c r="F77" s="275"/>
      <c r="G77" s="276"/>
      <c r="H77" s="276"/>
    </row>
    <row r="78" spans="1:8" s="232" customFormat="1" x14ac:dyDescent="0.2">
      <c r="A78" s="277"/>
      <c r="B78" s="205"/>
      <c r="C78" s="205"/>
      <c r="D78" s="205"/>
      <c r="E78" s="208"/>
      <c r="F78" s="275"/>
      <c r="G78" s="276"/>
      <c r="H78" s="276"/>
    </row>
    <row r="79" spans="1:8" s="232" customFormat="1" x14ac:dyDescent="0.2">
      <c r="A79" s="277"/>
      <c r="B79" s="205"/>
      <c r="C79" s="205"/>
      <c r="D79" s="205"/>
      <c r="E79" s="208"/>
      <c r="F79" s="275"/>
      <c r="G79" s="276"/>
      <c r="H79" s="276"/>
    </row>
    <row r="80" spans="1:8" s="232" customFormat="1" x14ac:dyDescent="0.2">
      <c r="A80" s="277"/>
      <c r="B80" s="205"/>
      <c r="C80" s="205"/>
      <c r="D80" s="205"/>
      <c r="E80" s="208"/>
      <c r="F80" s="275"/>
      <c r="G80" s="276"/>
      <c r="H80" s="276"/>
    </row>
    <row r="81" spans="1:8" s="232" customFormat="1" x14ac:dyDescent="0.2">
      <c r="A81" s="277"/>
      <c r="B81" s="205"/>
      <c r="C81" s="205"/>
      <c r="D81" s="205"/>
      <c r="E81" s="208"/>
      <c r="F81" s="275"/>
      <c r="G81" s="276"/>
      <c r="H81" s="276"/>
    </row>
    <row r="82" spans="1:8" s="232" customFormat="1" x14ac:dyDescent="0.2">
      <c r="A82" s="277"/>
      <c r="B82" s="205"/>
      <c r="C82" s="205"/>
      <c r="D82" s="205"/>
      <c r="E82" s="208"/>
      <c r="F82" s="275"/>
      <c r="G82" s="276"/>
      <c r="H82" s="276"/>
    </row>
    <row r="83" spans="1:8" s="232" customFormat="1" x14ac:dyDescent="0.2">
      <c r="A83" s="277"/>
      <c r="B83" s="205"/>
      <c r="C83" s="205"/>
      <c r="D83" s="205"/>
      <c r="E83" s="208"/>
      <c r="F83" s="275"/>
      <c r="G83" s="276"/>
      <c r="H83" s="276"/>
    </row>
    <row r="84" spans="1:8" s="232" customFormat="1" x14ac:dyDescent="0.2">
      <c r="A84" s="277"/>
      <c r="B84" s="205"/>
      <c r="C84" s="205"/>
      <c r="D84" s="205"/>
      <c r="E84" s="208"/>
      <c r="F84" s="275"/>
      <c r="G84" s="276"/>
      <c r="H84" s="276"/>
    </row>
    <row r="85" spans="1:8" s="232" customFormat="1" x14ac:dyDescent="0.2">
      <c r="A85" s="277"/>
      <c r="B85" s="205"/>
      <c r="C85" s="205"/>
      <c r="D85" s="205"/>
      <c r="E85" s="208"/>
      <c r="F85" s="275"/>
      <c r="G85" s="276"/>
      <c r="H85" s="276"/>
    </row>
    <row r="86" spans="1:8" s="232" customFormat="1" x14ac:dyDescent="0.2">
      <c r="A86" s="277"/>
      <c r="B86" s="205"/>
      <c r="C86" s="205"/>
      <c r="D86" s="205"/>
      <c r="E86" s="208"/>
      <c r="F86" s="275"/>
      <c r="G86" s="276"/>
      <c r="H86" s="276"/>
    </row>
    <row r="87" spans="1:8" s="232" customFormat="1" x14ac:dyDescent="0.2">
      <c r="A87" s="277"/>
      <c r="B87" s="205"/>
      <c r="C87" s="205"/>
      <c r="D87" s="205"/>
      <c r="E87" s="208"/>
      <c r="F87" s="275"/>
      <c r="G87" s="276"/>
      <c r="H87" s="276"/>
    </row>
    <row r="88" spans="1:8" s="232" customFormat="1" x14ac:dyDescent="0.2">
      <c r="A88" s="277"/>
      <c r="B88" s="205"/>
      <c r="C88" s="205"/>
      <c r="D88" s="205"/>
      <c r="E88" s="208"/>
      <c r="F88" s="275"/>
      <c r="G88" s="276"/>
      <c r="H88" s="276"/>
    </row>
    <row r="89" spans="1:8" s="232" customFormat="1" x14ac:dyDescent="0.2">
      <c r="A89" s="277"/>
      <c r="B89" s="205"/>
      <c r="C89" s="205"/>
      <c r="D89" s="205"/>
      <c r="E89" s="208"/>
      <c r="F89" s="275"/>
      <c r="G89" s="276"/>
      <c r="H89" s="276"/>
    </row>
    <row r="90" spans="1:8" s="232" customFormat="1" x14ac:dyDescent="0.2">
      <c r="A90" s="277"/>
      <c r="B90" s="205"/>
      <c r="C90" s="205"/>
      <c r="D90" s="205"/>
      <c r="E90" s="208"/>
      <c r="F90" s="275"/>
      <c r="G90" s="276"/>
      <c r="H90" s="276"/>
    </row>
    <row r="91" spans="1:8" s="232" customFormat="1" x14ac:dyDescent="0.2">
      <c r="A91" s="277"/>
      <c r="B91" s="205"/>
      <c r="C91" s="205"/>
      <c r="D91" s="205"/>
      <c r="E91" s="208"/>
      <c r="F91" s="275"/>
      <c r="G91" s="276"/>
      <c r="H91" s="276"/>
    </row>
    <row r="92" spans="1:8" s="232" customFormat="1" x14ac:dyDescent="0.2">
      <c r="A92" s="277"/>
      <c r="B92" s="205"/>
      <c r="C92" s="205"/>
      <c r="D92" s="205"/>
      <c r="E92" s="208"/>
      <c r="F92" s="275"/>
      <c r="G92" s="276"/>
      <c r="H92" s="276"/>
    </row>
    <row r="93" spans="1:8" s="232" customFormat="1" x14ac:dyDescent="0.2">
      <c r="A93" s="277"/>
      <c r="B93" s="205"/>
      <c r="C93" s="205"/>
      <c r="D93" s="205"/>
      <c r="E93" s="208"/>
      <c r="F93" s="275"/>
      <c r="G93" s="276"/>
      <c r="H93" s="276"/>
    </row>
    <row r="94" spans="1:8" s="232" customFormat="1" x14ac:dyDescent="0.2">
      <c r="A94" s="277"/>
      <c r="B94" s="205"/>
      <c r="C94" s="205"/>
      <c r="D94" s="205"/>
      <c r="E94" s="208"/>
      <c r="F94" s="275"/>
      <c r="G94" s="276"/>
      <c r="H94" s="276"/>
    </row>
    <row r="95" spans="1:8" s="232" customFormat="1" x14ac:dyDescent="0.2">
      <c r="A95" s="277"/>
      <c r="B95" s="205"/>
      <c r="C95" s="205"/>
      <c r="D95" s="205"/>
      <c r="E95" s="208"/>
      <c r="F95" s="275"/>
      <c r="G95" s="276"/>
      <c r="H95" s="276"/>
    </row>
    <row r="96" spans="1:8" s="232" customFormat="1" x14ac:dyDescent="0.2">
      <c r="A96" s="277"/>
      <c r="B96" s="205"/>
      <c r="C96" s="205"/>
      <c r="D96" s="205"/>
      <c r="E96" s="208"/>
      <c r="F96" s="275"/>
      <c r="G96" s="276"/>
      <c r="H96" s="276"/>
    </row>
    <row r="97" spans="1:8" s="232" customFormat="1" x14ac:dyDescent="0.2">
      <c r="A97" s="277"/>
      <c r="B97" s="205"/>
      <c r="C97" s="205"/>
      <c r="D97" s="205"/>
      <c r="E97" s="208"/>
      <c r="F97" s="275"/>
      <c r="G97" s="276"/>
      <c r="H97" s="276"/>
    </row>
    <row r="98" spans="1:8" s="232" customFormat="1" x14ac:dyDescent="0.2">
      <c r="A98" s="277"/>
      <c r="B98" s="205"/>
      <c r="C98" s="205"/>
      <c r="D98" s="205"/>
      <c r="E98" s="208"/>
      <c r="F98" s="275"/>
      <c r="G98" s="276"/>
      <c r="H98" s="276"/>
    </row>
    <row r="99" spans="1:8" s="232" customFormat="1" x14ac:dyDescent="0.2">
      <c r="A99" s="277"/>
      <c r="B99" s="205"/>
      <c r="C99" s="205"/>
      <c r="D99" s="205"/>
      <c r="E99" s="208"/>
      <c r="F99" s="275"/>
      <c r="G99" s="276"/>
      <c r="H99" s="276"/>
    </row>
    <row r="100" spans="1:8" s="232" customFormat="1" x14ac:dyDescent="0.2">
      <c r="A100" s="277"/>
      <c r="B100" s="205"/>
      <c r="C100" s="205"/>
      <c r="D100" s="205"/>
      <c r="E100" s="208"/>
      <c r="F100" s="275"/>
      <c r="G100" s="276"/>
      <c r="H100" s="276"/>
    </row>
    <row r="101" spans="1:8" s="232" customFormat="1" x14ac:dyDescent="0.2">
      <c r="A101" s="277"/>
      <c r="B101" s="205"/>
      <c r="C101" s="205"/>
      <c r="D101" s="205"/>
      <c r="E101" s="208"/>
      <c r="F101" s="275"/>
      <c r="G101" s="276"/>
      <c r="H101" s="276"/>
    </row>
    <row r="102" spans="1:8" s="232" customFormat="1" x14ac:dyDescent="0.2">
      <c r="A102" s="277"/>
      <c r="B102" s="205"/>
      <c r="C102" s="205"/>
      <c r="D102" s="205"/>
      <c r="E102" s="208"/>
      <c r="F102" s="275"/>
      <c r="G102" s="276"/>
      <c r="H102" s="276"/>
    </row>
    <row r="103" spans="1:8" s="232" customFormat="1" x14ac:dyDescent="0.2">
      <c r="A103" s="277"/>
      <c r="B103" s="205"/>
      <c r="C103" s="205"/>
      <c r="D103" s="205"/>
      <c r="E103" s="208"/>
      <c r="F103" s="275"/>
      <c r="G103" s="276"/>
      <c r="H103" s="276"/>
    </row>
    <row r="104" spans="1:8" s="232" customFormat="1" x14ac:dyDescent="0.2">
      <c r="A104" s="277"/>
      <c r="B104" s="205"/>
      <c r="C104" s="205"/>
      <c r="D104" s="205"/>
      <c r="E104" s="208"/>
      <c r="F104" s="275"/>
      <c r="G104" s="276"/>
      <c r="H104" s="276"/>
    </row>
    <row r="105" spans="1:8" s="232" customFormat="1" x14ac:dyDescent="0.2">
      <c r="A105" s="277"/>
      <c r="B105" s="205"/>
      <c r="C105" s="205"/>
      <c r="D105" s="205"/>
      <c r="E105" s="208"/>
      <c r="F105" s="275"/>
      <c r="G105" s="276"/>
      <c r="H105" s="276"/>
    </row>
    <row r="106" spans="1:8" s="232" customFormat="1" x14ac:dyDescent="0.2">
      <c r="A106" s="277"/>
      <c r="B106" s="205"/>
      <c r="C106" s="205"/>
      <c r="D106" s="205"/>
      <c r="E106" s="208"/>
      <c r="F106" s="275"/>
      <c r="G106" s="276"/>
      <c r="H106" s="276"/>
    </row>
    <row r="107" spans="1:8" s="232" customFormat="1" x14ac:dyDescent="0.2">
      <c r="A107" s="277"/>
      <c r="B107" s="205"/>
      <c r="C107" s="205"/>
      <c r="D107" s="205"/>
      <c r="E107" s="208"/>
      <c r="F107" s="275"/>
      <c r="G107" s="276"/>
      <c r="H107" s="276"/>
    </row>
    <row r="108" spans="1:8" s="232" customFormat="1" x14ac:dyDescent="0.2">
      <c r="A108" s="277"/>
      <c r="B108" s="205"/>
      <c r="C108" s="205"/>
      <c r="D108" s="205"/>
      <c r="E108" s="208"/>
      <c r="F108" s="275"/>
      <c r="G108" s="276"/>
      <c r="H108" s="276"/>
    </row>
    <row r="109" spans="1:8" s="232" customFormat="1" x14ac:dyDescent="0.2">
      <c r="A109" s="277"/>
      <c r="B109" s="205"/>
      <c r="C109" s="205"/>
      <c r="D109" s="205"/>
      <c r="E109" s="208"/>
      <c r="F109" s="275"/>
      <c r="G109" s="276"/>
      <c r="H109" s="276"/>
    </row>
    <row r="110" spans="1:8" s="232" customFormat="1" x14ac:dyDescent="0.2">
      <c r="A110" s="277"/>
      <c r="B110" s="205"/>
      <c r="C110" s="205"/>
      <c r="D110" s="205"/>
      <c r="E110" s="208"/>
      <c r="F110" s="275"/>
      <c r="G110" s="276"/>
      <c r="H110" s="276"/>
    </row>
    <row r="111" spans="1:8" s="232" customFormat="1" x14ac:dyDescent="0.2">
      <c r="A111" s="277"/>
      <c r="B111" s="205"/>
      <c r="C111" s="205"/>
      <c r="D111" s="205"/>
      <c r="E111" s="208"/>
      <c r="F111" s="275"/>
      <c r="G111" s="276"/>
      <c r="H111" s="276"/>
    </row>
    <row r="112" spans="1:8" s="232" customFormat="1" x14ac:dyDescent="0.2">
      <c r="A112" s="277"/>
      <c r="B112" s="205"/>
      <c r="C112" s="205"/>
      <c r="D112" s="205"/>
      <c r="E112" s="208"/>
      <c r="F112" s="275"/>
      <c r="G112" s="276"/>
      <c r="H112" s="276"/>
    </row>
    <row r="113" spans="1:8" s="232" customFormat="1" x14ac:dyDescent="0.2">
      <c r="A113" s="277"/>
      <c r="B113" s="205"/>
      <c r="C113" s="205"/>
      <c r="D113" s="205"/>
      <c r="E113" s="208"/>
      <c r="F113" s="275"/>
      <c r="G113" s="276"/>
      <c r="H113" s="276"/>
    </row>
    <row r="114" spans="1:8" s="232" customFormat="1" x14ac:dyDescent="0.2">
      <c r="A114" s="277"/>
      <c r="B114" s="205"/>
      <c r="C114" s="205"/>
      <c r="D114" s="205"/>
      <c r="E114" s="208"/>
      <c r="F114" s="275"/>
      <c r="G114" s="276"/>
      <c r="H114" s="276"/>
    </row>
    <row r="115" spans="1:8" s="232" customFormat="1" x14ac:dyDescent="0.2">
      <c r="A115" s="277"/>
      <c r="B115" s="205"/>
      <c r="C115" s="205"/>
      <c r="D115" s="205"/>
      <c r="E115" s="208"/>
      <c r="F115" s="275"/>
      <c r="G115" s="276"/>
      <c r="H115" s="276"/>
    </row>
    <row r="116" spans="1:8" s="232" customFormat="1" x14ac:dyDescent="0.2">
      <c r="A116" s="277"/>
      <c r="B116" s="205"/>
      <c r="C116" s="205"/>
      <c r="D116" s="205"/>
      <c r="E116" s="208"/>
      <c r="F116" s="275"/>
      <c r="G116" s="276"/>
      <c r="H116" s="276"/>
    </row>
    <row r="117" spans="1:8" s="232" customFormat="1" x14ac:dyDescent="0.2">
      <c r="A117" s="277"/>
      <c r="B117" s="205"/>
      <c r="C117" s="205"/>
      <c r="D117" s="205"/>
      <c r="E117" s="208"/>
      <c r="F117" s="275"/>
      <c r="G117" s="276"/>
      <c r="H117" s="276"/>
    </row>
    <row r="118" spans="1:8" s="232" customFormat="1" x14ac:dyDescent="0.2">
      <c r="A118" s="277"/>
      <c r="B118" s="205"/>
      <c r="C118" s="205"/>
      <c r="D118" s="205"/>
      <c r="E118" s="208"/>
      <c r="F118" s="275"/>
      <c r="G118" s="276"/>
      <c r="H118" s="276"/>
    </row>
    <row r="119" spans="1:8" s="232" customFormat="1" x14ac:dyDescent="0.2">
      <c r="A119" s="277"/>
      <c r="B119" s="205"/>
      <c r="C119" s="205"/>
      <c r="D119" s="205"/>
      <c r="E119" s="208"/>
      <c r="F119" s="275"/>
      <c r="G119" s="276"/>
      <c r="H119" s="276"/>
    </row>
    <row r="120" spans="1:8" s="232" customFormat="1" x14ac:dyDescent="0.2">
      <c r="A120" s="277"/>
      <c r="B120" s="205"/>
      <c r="C120" s="205"/>
      <c r="D120" s="205"/>
      <c r="E120" s="208"/>
      <c r="F120" s="275"/>
      <c r="G120" s="276"/>
      <c r="H120" s="276"/>
    </row>
    <row r="121" spans="1:8" s="232" customFormat="1" x14ac:dyDescent="0.2">
      <c r="A121" s="277"/>
      <c r="B121" s="205"/>
      <c r="C121" s="205"/>
      <c r="D121" s="205"/>
      <c r="E121" s="208"/>
      <c r="F121" s="275"/>
      <c r="G121" s="276"/>
      <c r="H121" s="276"/>
    </row>
    <row r="122" spans="1:8" s="232" customFormat="1" x14ac:dyDescent="0.2">
      <c r="A122" s="277"/>
      <c r="B122" s="205"/>
      <c r="C122" s="205"/>
      <c r="D122" s="205"/>
      <c r="E122" s="208"/>
      <c r="F122" s="275"/>
      <c r="G122" s="276"/>
      <c r="H122" s="276"/>
    </row>
    <row r="123" spans="1:8" s="232" customFormat="1" x14ac:dyDescent="0.2">
      <c r="A123" s="277"/>
      <c r="B123" s="205"/>
      <c r="C123" s="205"/>
      <c r="D123" s="205"/>
      <c r="E123" s="208"/>
      <c r="F123" s="275"/>
      <c r="G123" s="276"/>
      <c r="H123" s="276"/>
    </row>
    <row r="124" spans="1:8" s="232" customFormat="1" x14ac:dyDescent="0.2">
      <c r="A124" s="277"/>
      <c r="B124" s="205"/>
      <c r="C124" s="205"/>
      <c r="D124" s="205"/>
      <c r="E124" s="208"/>
      <c r="F124" s="275"/>
      <c r="G124" s="276"/>
      <c r="H124" s="276"/>
    </row>
    <row r="125" spans="1:8" s="232" customFormat="1" x14ac:dyDescent="0.2">
      <c r="A125" s="277"/>
      <c r="B125" s="205"/>
      <c r="C125" s="205"/>
      <c r="D125" s="205"/>
      <c r="E125" s="208"/>
      <c r="F125" s="275"/>
      <c r="G125" s="276"/>
      <c r="H125" s="276"/>
    </row>
    <row r="126" spans="1:8" s="232" customFormat="1" x14ac:dyDescent="0.2">
      <c r="A126" s="277"/>
      <c r="B126" s="205"/>
      <c r="C126" s="205"/>
      <c r="D126" s="205"/>
      <c r="E126" s="208"/>
      <c r="F126" s="275"/>
      <c r="G126" s="276"/>
      <c r="H126" s="276"/>
    </row>
    <row r="127" spans="1:8" s="232" customFormat="1" x14ac:dyDescent="0.2">
      <c r="A127" s="277"/>
      <c r="B127" s="205"/>
      <c r="C127" s="205"/>
      <c r="D127" s="205"/>
      <c r="E127" s="208"/>
      <c r="F127" s="275"/>
      <c r="G127" s="276"/>
      <c r="H127" s="276"/>
    </row>
    <row r="128" spans="1:8" s="232" customFormat="1" x14ac:dyDescent="0.2">
      <c r="A128" s="277"/>
      <c r="B128" s="205"/>
      <c r="C128" s="205"/>
      <c r="D128" s="205"/>
      <c r="E128" s="208"/>
      <c r="F128" s="275"/>
      <c r="G128" s="276"/>
      <c r="H128" s="276"/>
    </row>
    <row r="129" spans="1:8" s="232" customFormat="1" x14ac:dyDescent="0.2">
      <c r="A129" s="277"/>
      <c r="B129" s="205"/>
      <c r="C129" s="205"/>
      <c r="D129" s="205"/>
      <c r="E129" s="208"/>
      <c r="F129" s="275"/>
      <c r="G129" s="276"/>
      <c r="H129" s="276"/>
    </row>
    <row r="130" spans="1:8" s="232" customFormat="1" x14ac:dyDescent="0.2">
      <c r="A130" s="277"/>
      <c r="B130" s="205"/>
      <c r="C130" s="205"/>
      <c r="D130" s="205"/>
      <c r="E130" s="208"/>
      <c r="F130" s="275"/>
      <c r="G130" s="276"/>
      <c r="H130" s="276"/>
    </row>
    <row r="131" spans="1:8" s="232" customFormat="1" x14ac:dyDescent="0.2">
      <c r="A131" s="277"/>
      <c r="B131" s="205"/>
      <c r="C131" s="205"/>
      <c r="D131" s="205"/>
      <c r="E131" s="208"/>
      <c r="F131" s="275"/>
      <c r="G131" s="276"/>
      <c r="H131" s="276"/>
    </row>
    <row r="132" spans="1:8" s="232" customFormat="1" x14ac:dyDescent="0.2">
      <c r="A132" s="277"/>
      <c r="B132" s="205"/>
      <c r="C132" s="205"/>
      <c r="D132" s="205"/>
      <c r="E132" s="208"/>
      <c r="F132" s="275"/>
      <c r="G132" s="276"/>
      <c r="H132" s="276"/>
    </row>
    <row r="133" spans="1:8" s="232" customFormat="1" x14ac:dyDescent="0.2">
      <c r="A133" s="277"/>
      <c r="B133" s="205"/>
      <c r="C133" s="205"/>
      <c r="D133" s="205"/>
      <c r="E133" s="208"/>
      <c r="F133" s="275"/>
      <c r="G133" s="276"/>
      <c r="H133" s="276"/>
    </row>
    <row r="134" spans="1:8" s="232" customFormat="1" x14ac:dyDescent="0.2">
      <c r="A134" s="277"/>
      <c r="B134" s="205"/>
      <c r="C134" s="205"/>
      <c r="D134" s="205"/>
      <c r="E134" s="208"/>
      <c r="F134" s="275"/>
      <c r="G134" s="276"/>
      <c r="H134" s="276"/>
    </row>
    <row r="135" spans="1:8" s="232" customFormat="1" x14ac:dyDescent="0.2">
      <c r="A135" s="277"/>
      <c r="B135" s="205"/>
      <c r="C135" s="205"/>
      <c r="D135" s="205"/>
      <c r="E135" s="208"/>
      <c r="F135" s="275"/>
      <c r="G135" s="276"/>
      <c r="H135" s="276"/>
    </row>
    <row r="136" spans="1:8" s="232" customFormat="1" x14ac:dyDescent="0.2">
      <c r="A136" s="277"/>
      <c r="B136" s="205"/>
      <c r="C136" s="205"/>
      <c r="D136" s="205"/>
      <c r="E136" s="208"/>
      <c r="F136" s="275"/>
      <c r="G136" s="276"/>
      <c r="H136" s="276"/>
    </row>
    <row r="137" spans="1:8" s="232" customFormat="1" x14ac:dyDescent="0.2">
      <c r="A137" s="277"/>
      <c r="B137" s="205"/>
      <c r="C137" s="205"/>
      <c r="D137" s="205"/>
      <c r="E137" s="208"/>
      <c r="F137" s="275"/>
      <c r="G137" s="276"/>
      <c r="H137" s="276"/>
    </row>
    <row r="138" spans="1:8" s="232" customFormat="1" x14ac:dyDescent="0.2">
      <c r="A138" s="277"/>
      <c r="B138" s="205"/>
      <c r="C138" s="205"/>
      <c r="D138" s="205"/>
      <c r="E138" s="208"/>
      <c r="F138" s="275"/>
      <c r="G138" s="276"/>
      <c r="H138" s="276"/>
    </row>
    <row r="139" spans="1:8" s="232" customFormat="1" x14ac:dyDescent="0.2">
      <c r="A139" s="277"/>
      <c r="B139" s="205"/>
      <c r="C139" s="205"/>
      <c r="D139" s="205"/>
      <c r="E139" s="208"/>
      <c r="F139" s="275"/>
      <c r="G139" s="276"/>
      <c r="H139" s="276"/>
    </row>
    <row r="140" spans="1:8" s="232" customFormat="1" x14ac:dyDescent="0.2">
      <c r="A140" s="277"/>
      <c r="B140" s="205"/>
      <c r="C140" s="205"/>
      <c r="D140" s="205"/>
      <c r="E140" s="208"/>
      <c r="F140" s="275"/>
      <c r="G140" s="276"/>
      <c r="H140" s="276"/>
    </row>
    <row r="141" spans="1:8" s="232" customFormat="1" x14ac:dyDescent="0.2">
      <c r="A141" s="277"/>
      <c r="B141" s="205"/>
      <c r="C141" s="205"/>
      <c r="D141" s="205"/>
      <c r="E141" s="208"/>
      <c r="F141" s="275"/>
      <c r="G141" s="276"/>
      <c r="H141" s="276"/>
    </row>
    <row r="142" spans="1:8" s="232" customFormat="1" x14ac:dyDescent="0.2">
      <c r="A142" s="277"/>
      <c r="B142" s="205"/>
      <c r="C142" s="205"/>
      <c r="D142" s="205"/>
      <c r="E142" s="208"/>
      <c r="F142" s="275"/>
      <c r="G142" s="276"/>
      <c r="H142" s="276"/>
    </row>
    <row r="143" spans="1:8" s="232" customFormat="1" x14ac:dyDescent="0.2">
      <c r="A143" s="277"/>
      <c r="B143" s="205"/>
      <c r="C143" s="205"/>
      <c r="D143" s="205"/>
      <c r="E143" s="208"/>
      <c r="F143" s="275"/>
      <c r="G143" s="276"/>
      <c r="H143" s="276"/>
    </row>
    <row r="144" spans="1:8" s="232" customFormat="1" x14ac:dyDescent="0.2">
      <c r="A144" s="277"/>
      <c r="B144" s="205"/>
      <c r="C144" s="205"/>
      <c r="D144" s="205"/>
      <c r="E144" s="208"/>
      <c r="F144" s="275"/>
      <c r="G144" s="276"/>
      <c r="H144" s="276"/>
    </row>
    <row r="145" spans="1:8" s="232" customFormat="1" x14ac:dyDescent="0.2">
      <c r="A145" s="277"/>
      <c r="B145" s="205"/>
      <c r="C145" s="205"/>
      <c r="D145" s="205"/>
      <c r="E145" s="208"/>
      <c r="F145" s="275"/>
      <c r="G145" s="276"/>
      <c r="H145" s="276"/>
    </row>
    <row r="146" spans="1:8" s="232" customFormat="1" x14ac:dyDescent="0.2">
      <c r="A146" s="277"/>
      <c r="B146" s="205"/>
      <c r="C146" s="205"/>
      <c r="D146" s="205"/>
      <c r="E146" s="208"/>
      <c r="F146" s="275"/>
      <c r="G146" s="276"/>
      <c r="H146" s="276"/>
    </row>
    <row r="147" spans="1:8" s="232" customFormat="1" x14ac:dyDescent="0.2">
      <c r="A147" s="277"/>
      <c r="B147" s="205"/>
      <c r="C147" s="205"/>
      <c r="D147" s="205"/>
      <c r="E147" s="208"/>
      <c r="F147" s="275"/>
      <c r="G147" s="276"/>
      <c r="H147" s="276"/>
    </row>
    <row r="148" spans="1:8" s="232" customFormat="1" x14ac:dyDescent="0.2">
      <c r="A148" s="277"/>
      <c r="B148" s="205"/>
      <c r="C148" s="205"/>
      <c r="D148" s="205"/>
      <c r="E148" s="208"/>
      <c r="F148" s="275"/>
      <c r="G148" s="276"/>
      <c r="H148" s="276"/>
    </row>
    <row r="149" spans="1:8" s="232" customFormat="1" x14ac:dyDescent="0.2">
      <c r="A149" s="277"/>
      <c r="B149" s="205"/>
      <c r="C149" s="205"/>
      <c r="D149" s="205"/>
      <c r="E149" s="208"/>
      <c r="F149" s="275"/>
      <c r="G149" s="276"/>
      <c r="H149" s="276"/>
    </row>
    <row r="150" spans="1:8" s="232" customFormat="1" x14ac:dyDescent="0.2">
      <c r="A150" s="277"/>
      <c r="B150" s="205"/>
      <c r="C150" s="205"/>
      <c r="D150" s="205"/>
      <c r="E150" s="208"/>
      <c r="F150" s="275"/>
      <c r="G150" s="276"/>
      <c r="H150" s="276"/>
    </row>
    <row r="151" spans="1:8" s="232" customFormat="1" x14ac:dyDescent="0.2">
      <c r="A151" s="277"/>
      <c r="B151" s="205"/>
      <c r="C151" s="205"/>
      <c r="D151" s="205"/>
      <c r="E151" s="208"/>
      <c r="F151" s="275"/>
      <c r="G151" s="276"/>
      <c r="H151" s="276"/>
    </row>
    <row r="152" spans="1:8" s="232" customFormat="1" x14ac:dyDescent="0.2">
      <c r="A152" s="277"/>
      <c r="B152" s="205"/>
      <c r="C152" s="205"/>
      <c r="D152" s="205"/>
      <c r="E152" s="208"/>
      <c r="F152" s="275"/>
      <c r="G152" s="276"/>
      <c r="H152" s="276"/>
    </row>
    <row r="153" spans="1:8" s="232" customFormat="1" x14ac:dyDescent="0.2">
      <c r="A153" s="277"/>
      <c r="B153" s="205"/>
      <c r="C153" s="205"/>
      <c r="D153" s="205"/>
      <c r="E153" s="208"/>
      <c r="F153" s="275"/>
      <c r="G153" s="276"/>
      <c r="H153" s="276"/>
    </row>
    <row r="154" spans="1:8" s="232" customFormat="1" x14ac:dyDescent="0.2">
      <c r="A154" s="277"/>
      <c r="B154" s="205"/>
      <c r="C154" s="205"/>
      <c r="D154" s="205"/>
      <c r="E154" s="208"/>
      <c r="F154" s="275"/>
      <c r="G154" s="276"/>
      <c r="H154" s="276"/>
    </row>
    <row r="155" spans="1:8" s="232" customFormat="1" x14ac:dyDescent="0.2">
      <c r="A155" s="277"/>
      <c r="B155" s="205"/>
      <c r="C155" s="205"/>
      <c r="D155" s="205"/>
      <c r="E155" s="208"/>
      <c r="F155" s="275"/>
      <c r="G155" s="276"/>
      <c r="H155" s="276"/>
    </row>
    <row r="156" spans="1:8" s="232" customFormat="1" x14ac:dyDescent="0.2">
      <c r="A156" s="277"/>
      <c r="B156" s="205"/>
      <c r="C156" s="205"/>
      <c r="D156" s="205"/>
      <c r="E156" s="208"/>
      <c r="F156" s="275"/>
      <c r="G156" s="276"/>
      <c r="H156" s="276"/>
    </row>
    <row r="157" spans="1:8" s="232" customFormat="1" x14ac:dyDescent="0.2">
      <c r="A157" s="277"/>
      <c r="B157" s="205"/>
      <c r="C157" s="205"/>
      <c r="D157" s="205"/>
      <c r="E157" s="208"/>
      <c r="F157" s="275"/>
      <c r="G157" s="276"/>
      <c r="H157" s="276"/>
    </row>
    <row r="158" spans="1:8" s="232" customFormat="1" x14ac:dyDescent="0.2">
      <c r="A158" s="277"/>
      <c r="B158" s="205"/>
      <c r="C158" s="205"/>
      <c r="D158" s="205"/>
      <c r="E158" s="208"/>
      <c r="F158" s="275"/>
      <c r="G158" s="276"/>
      <c r="H158" s="276"/>
    </row>
    <row r="159" spans="1:8" s="232" customFormat="1" x14ac:dyDescent="0.2">
      <c r="A159" s="277"/>
      <c r="B159" s="205"/>
      <c r="C159" s="205"/>
      <c r="D159" s="205"/>
      <c r="E159" s="208"/>
      <c r="F159" s="275"/>
      <c r="G159" s="276"/>
      <c r="H159" s="276"/>
    </row>
    <row r="160" spans="1:8" s="232" customFormat="1" x14ac:dyDescent="0.2">
      <c r="A160" s="277"/>
      <c r="B160" s="205"/>
      <c r="C160" s="205"/>
      <c r="D160" s="205"/>
      <c r="E160" s="208"/>
      <c r="F160" s="275"/>
      <c r="G160" s="276"/>
      <c r="H160" s="276"/>
    </row>
    <row r="161" spans="1:16" s="232" customFormat="1" x14ac:dyDescent="0.2">
      <c r="A161" s="277"/>
      <c r="B161" s="205"/>
      <c r="C161" s="205"/>
      <c r="D161" s="205"/>
      <c r="E161" s="208"/>
      <c r="F161" s="275"/>
      <c r="G161" s="276"/>
      <c r="H161" s="276"/>
    </row>
    <row r="162" spans="1:16" s="232" customFormat="1" x14ac:dyDescent="0.2">
      <c r="A162" s="277"/>
      <c r="B162" s="205"/>
      <c r="C162" s="205"/>
      <c r="D162" s="205"/>
      <c r="E162" s="208"/>
      <c r="F162" s="275"/>
      <c r="G162" s="276"/>
      <c r="H162" s="276"/>
    </row>
    <row r="163" spans="1:16" s="232" customFormat="1" x14ac:dyDescent="0.2">
      <c r="A163" s="277"/>
      <c r="B163" s="205"/>
      <c r="C163" s="205"/>
      <c r="D163" s="205"/>
      <c r="E163" s="208"/>
      <c r="F163" s="275"/>
      <c r="G163" s="276"/>
      <c r="H163" s="276"/>
    </row>
    <row r="164" spans="1:16" s="232" customFormat="1" x14ac:dyDescent="0.2">
      <c r="A164" s="277"/>
      <c r="B164" s="205"/>
      <c r="C164" s="205"/>
      <c r="D164" s="205"/>
      <c r="E164" s="208"/>
      <c r="F164" s="275"/>
      <c r="G164" s="276"/>
      <c r="H164" s="276"/>
    </row>
    <row r="165" spans="1:16" s="232" customFormat="1" x14ac:dyDescent="0.2">
      <c r="A165" s="277"/>
      <c r="B165" s="205"/>
      <c r="C165" s="205"/>
      <c r="D165" s="205"/>
      <c r="E165" s="208"/>
      <c r="F165" s="275"/>
      <c r="G165" s="276"/>
      <c r="H165" s="276"/>
    </row>
    <row r="166" spans="1:16" s="232" customFormat="1" x14ac:dyDescent="0.2">
      <c r="A166" s="277"/>
      <c r="B166" s="205"/>
      <c r="C166" s="205"/>
      <c r="D166" s="205"/>
      <c r="E166" s="208"/>
      <c r="F166" s="275"/>
      <c r="G166" s="276"/>
      <c r="H166" s="276"/>
    </row>
    <row r="167" spans="1:16" s="232" customFormat="1" x14ac:dyDescent="0.2">
      <c r="A167" s="277"/>
      <c r="B167" s="205"/>
      <c r="C167" s="205"/>
      <c r="D167" s="205"/>
      <c r="E167" s="208"/>
      <c r="F167" s="275"/>
      <c r="G167" s="276"/>
      <c r="H167" s="276"/>
    </row>
    <row r="168" spans="1:16" s="232" customFormat="1" x14ac:dyDescent="0.2">
      <c r="A168" s="277"/>
      <c r="B168" s="205"/>
      <c r="C168" s="205"/>
      <c r="D168" s="205"/>
      <c r="E168" s="208"/>
      <c r="F168" s="275"/>
      <c r="G168" s="276"/>
      <c r="H168" s="276"/>
      <c r="P168" s="205"/>
    </row>
  </sheetData>
  <mergeCells count="2">
    <mergeCell ref="F1:H1"/>
    <mergeCell ref="G2:H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77" fitToHeight="99" orientation="landscape" verticalDpi="4294967293" r:id="rId1"/>
  <headerFooter alignWithMargins="0">
    <oddFooter>&amp;L&amp;"Arial,Kurzíva"&amp;9&amp;F&amp;C&amp;"Arial,Kurzíva"&amp;9&amp;P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8D03B-ADA0-4BB4-9470-CDFFC2D0E329}">
  <sheetPr>
    <pageSetUpPr fitToPage="1"/>
  </sheetPr>
  <dimension ref="A1:IV1874"/>
  <sheetViews>
    <sheetView view="pageBreakPreview" topLeftCell="A37" zoomScaleNormal="115" zoomScaleSheetLayoutView="100" workbookViewId="0">
      <selection activeCell="G60" sqref="G60"/>
    </sheetView>
  </sheetViews>
  <sheetFormatPr defaultColWidth="11.6640625" defaultRowHeight="12.75" x14ac:dyDescent="0.2"/>
  <cols>
    <col min="1" max="1" width="14.83203125" style="278" customWidth="1"/>
    <col min="2" max="2" width="115" style="291" customWidth="1"/>
    <col min="3" max="3" width="8.5" style="281" customWidth="1"/>
    <col min="4" max="4" width="10.5" style="278" customWidth="1"/>
    <col min="5" max="7" width="19.1640625" style="282" customWidth="1"/>
    <col min="8" max="8" width="23.6640625" style="282" customWidth="1"/>
    <col min="9" max="256" width="11.6640625" style="278"/>
    <col min="257" max="257" width="14.83203125" style="278" customWidth="1"/>
    <col min="258" max="258" width="115" style="278" customWidth="1"/>
    <col min="259" max="259" width="8.5" style="278" customWidth="1"/>
    <col min="260" max="260" width="10.5" style="278" customWidth="1"/>
    <col min="261" max="263" width="19.1640625" style="278" customWidth="1"/>
    <col min="264" max="264" width="23.6640625" style="278" customWidth="1"/>
    <col min="265" max="512" width="11.6640625" style="278"/>
    <col min="513" max="513" width="14.83203125" style="278" customWidth="1"/>
    <col min="514" max="514" width="115" style="278" customWidth="1"/>
    <col min="515" max="515" width="8.5" style="278" customWidth="1"/>
    <col min="516" max="516" width="10.5" style="278" customWidth="1"/>
    <col min="517" max="519" width="19.1640625" style="278" customWidth="1"/>
    <col min="520" max="520" width="23.6640625" style="278" customWidth="1"/>
    <col min="521" max="768" width="11.6640625" style="278"/>
    <col min="769" max="769" width="14.83203125" style="278" customWidth="1"/>
    <col min="770" max="770" width="115" style="278" customWidth="1"/>
    <col min="771" max="771" width="8.5" style="278" customWidth="1"/>
    <col min="772" max="772" width="10.5" style="278" customWidth="1"/>
    <col min="773" max="775" width="19.1640625" style="278" customWidth="1"/>
    <col min="776" max="776" width="23.6640625" style="278" customWidth="1"/>
    <col min="777" max="1024" width="11.6640625" style="278"/>
    <col min="1025" max="1025" width="14.83203125" style="278" customWidth="1"/>
    <col min="1026" max="1026" width="115" style="278" customWidth="1"/>
    <col min="1027" max="1027" width="8.5" style="278" customWidth="1"/>
    <col min="1028" max="1028" width="10.5" style="278" customWidth="1"/>
    <col min="1029" max="1031" width="19.1640625" style="278" customWidth="1"/>
    <col min="1032" max="1032" width="23.6640625" style="278" customWidth="1"/>
    <col min="1033" max="1280" width="11.6640625" style="278"/>
    <col min="1281" max="1281" width="14.83203125" style="278" customWidth="1"/>
    <col min="1282" max="1282" width="115" style="278" customWidth="1"/>
    <col min="1283" max="1283" width="8.5" style="278" customWidth="1"/>
    <col min="1284" max="1284" width="10.5" style="278" customWidth="1"/>
    <col min="1285" max="1287" width="19.1640625" style="278" customWidth="1"/>
    <col min="1288" max="1288" width="23.6640625" style="278" customWidth="1"/>
    <col min="1289" max="1536" width="11.6640625" style="278"/>
    <col min="1537" max="1537" width="14.83203125" style="278" customWidth="1"/>
    <col min="1538" max="1538" width="115" style="278" customWidth="1"/>
    <col min="1539" max="1539" width="8.5" style="278" customWidth="1"/>
    <col min="1540" max="1540" width="10.5" style="278" customWidth="1"/>
    <col min="1541" max="1543" width="19.1640625" style="278" customWidth="1"/>
    <col min="1544" max="1544" width="23.6640625" style="278" customWidth="1"/>
    <col min="1545" max="1792" width="11.6640625" style="278"/>
    <col min="1793" max="1793" width="14.83203125" style="278" customWidth="1"/>
    <col min="1794" max="1794" width="115" style="278" customWidth="1"/>
    <col min="1795" max="1795" width="8.5" style="278" customWidth="1"/>
    <col min="1796" max="1796" width="10.5" style="278" customWidth="1"/>
    <col min="1797" max="1799" width="19.1640625" style="278" customWidth="1"/>
    <col min="1800" max="1800" width="23.6640625" style="278" customWidth="1"/>
    <col min="1801" max="2048" width="11.6640625" style="278"/>
    <col min="2049" max="2049" width="14.83203125" style="278" customWidth="1"/>
    <col min="2050" max="2050" width="115" style="278" customWidth="1"/>
    <col min="2051" max="2051" width="8.5" style="278" customWidth="1"/>
    <col min="2052" max="2052" width="10.5" style="278" customWidth="1"/>
    <col min="2053" max="2055" width="19.1640625" style="278" customWidth="1"/>
    <col min="2056" max="2056" width="23.6640625" style="278" customWidth="1"/>
    <col min="2057" max="2304" width="11.6640625" style="278"/>
    <col min="2305" max="2305" width="14.83203125" style="278" customWidth="1"/>
    <col min="2306" max="2306" width="115" style="278" customWidth="1"/>
    <col min="2307" max="2307" width="8.5" style="278" customWidth="1"/>
    <col min="2308" max="2308" width="10.5" style="278" customWidth="1"/>
    <col min="2309" max="2311" width="19.1640625" style="278" customWidth="1"/>
    <col min="2312" max="2312" width="23.6640625" style="278" customWidth="1"/>
    <col min="2313" max="2560" width="11.6640625" style="278"/>
    <col min="2561" max="2561" width="14.83203125" style="278" customWidth="1"/>
    <col min="2562" max="2562" width="115" style="278" customWidth="1"/>
    <col min="2563" max="2563" width="8.5" style="278" customWidth="1"/>
    <col min="2564" max="2564" width="10.5" style="278" customWidth="1"/>
    <col min="2565" max="2567" width="19.1640625" style="278" customWidth="1"/>
    <col min="2568" max="2568" width="23.6640625" style="278" customWidth="1"/>
    <col min="2569" max="2816" width="11.6640625" style="278"/>
    <col min="2817" max="2817" width="14.83203125" style="278" customWidth="1"/>
    <col min="2818" max="2818" width="115" style="278" customWidth="1"/>
    <col min="2819" max="2819" width="8.5" style="278" customWidth="1"/>
    <col min="2820" max="2820" width="10.5" style="278" customWidth="1"/>
    <col min="2821" max="2823" width="19.1640625" style="278" customWidth="1"/>
    <col min="2824" max="2824" width="23.6640625" style="278" customWidth="1"/>
    <col min="2825" max="3072" width="11.6640625" style="278"/>
    <col min="3073" max="3073" width="14.83203125" style="278" customWidth="1"/>
    <col min="3074" max="3074" width="115" style="278" customWidth="1"/>
    <col min="3075" max="3075" width="8.5" style="278" customWidth="1"/>
    <col min="3076" max="3076" width="10.5" style="278" customWidth="1"/>
    <col min="3077" max="3079" width="19.1640625" style="278" customWidth="1"/>
    <col min="3080" max="3080" width="23.6640625" style="278" customWidth="1"/>
    <col min="3081" max="3328" width="11.6640625" style="278"/>
    <col min="3329" max="3329" width="14.83203125" style="278" customWidth="1"/>
    <col min="3330" max="3330" width="115" style="278" customWidth="1"/>
    <col min="3331" max="3331" width="8.5" style="278" customWidth="1"/>
    <col min="3332" max="3332" width="10.5" style="278" customWidth="1"/>
    <col min="3333" max="3335" width="19.1640625" style="278" customWidth="1"/>
    <col min="3336" max="3336" width="23.6640625" style="278" customWidth="1"/>
    <col min="3337" max="3584" width="11.6640625" style="278"/>
    <col min="3585" max="3585" width="14.83203125" style="278" customWidth="1"/>
    <col min="3586" max="3586" width="115" style="278" customWidth="1"/>
    <col min="3587" max="3587" width="8.5" style="278" customWidth="1"/>
    <col min="3588" max="3588" width="10.5" style="278" customWidth="1"/>
    <col min="3589" max="3591" width="19.1640625" style="278" customWidth="1"/>
    <col min="3592" max="3592" width="23.6640625" style="278" customWidth="1"/>
    <col min="3593" max="3840" width="11.6640625" style="278"/>
    <col min="3841" max="3841" width="14.83203125" style="278" customWidth="1"/>
    <col min="3842" max="3842" width="115" style="278" customWidth="1"/>
    <col min="3843" max="3843" width="8.5" style="278" customWidth="1"/>
    <col min="3844" max="3844" width="10.5" style="278" customWidth="1"/>
    <col min="3845" max="3847" width="19.1640625" style="278" customWidth="1"/>
    <col min="3848" max="3848" width="23.6640625" style="278" customWidth="1"/>
    <col min="3849" max="4096" width="11.6640625" style="278"/>
    <col min="4097" max="4097" width="14.83203125" style="278" customWidth="1"/>
    <col min="4098" max="4098" width="115" style="278" customWidth="1"/>
    <col min="4099" max="4099" width="8.5" style="278" customWidth="1"/>
    <col min="4100" max="4100" width="10.5" style="278" customWidth="1"/>
    <col min="4101" max="4103" width="19.1640625" style="278" customWidth="1"/>
    <col min="4104" max="4104" width="23.6640625" style="278" customWidth="1"/>
    <col min="4105" max="4352" width="11.6640625" style="278"/>
    <col min="4353" max="4353" width="14.83203125" style="278" customWidth="1"/>
    <col min="4354" max="4354" width="115" style="278" customWidth="1"/>
    <col min="4355" max="4355" width="8.5" style="278" customWidth="1"/>
    <col min="4356" max="4356" width="10.5" style="278" customWidth="1"/>
    <col min="4357" max="4359" width="19.1640625" style="278" customWidth="1"/>
    <col min="4360" max="4360" width="23.6640625" style="278" customWidth="1"/>
    <col min="4361" max="4608" width="11.6640625" style="278"/>
    <col min="4609" max="4609" width="14.83203125" style="278" customWidth="1"/>
    <col min="4610" max="4610" width="115" style="278" customWidth="1"/>
    <col min="4611" max="4611" width="8.5" style="278" customWidth="1"/>
    <col min="4612" max="4612" width="10.5" style="278" customWidth="1"/>
    <col min="4613" max="4615" width="19.1640625" style="278" customWidth="1"/>
    <col min="4616" max="4616" width="23.6640625" style="278" customWidth="1"/>
    <col min="4617" max="4864" width="11.6640625" style="278"/>
    <col min="4865" max="4865" width="14.83203125" style="278" customWidth="1"/>
    <col min="4866" max="4866" width="115" style="278" customWidth="1"/>
    <col min="4867" max="4867" width="8.5" style="278" customWidth="1"/>
    <col min="4868" max="4868" width="10.5" style="278" customWidth="1"/>
    <col min="4869" max="4871" width="19.1640625" style="278" customWidth="1"/>
    <col min="4872" max="4872" width="23.6640625" style="278" customWidth="1"/>
    <col min="4873" max="5120" width="11.6640625" style="278"/>
    <col min="5121" max="5121" width="14.83203125" style="278" customWidth="1"/>
    <col min="5122" max="5122" width="115" style="278" customWidth="1"/>
    <col min="5123" max="5123" width="8.5" style="278" customWidth="1"/>
    <col min="5124" max="5124" width="10.5" style="278" customWidth="1"/>
    <col min="5125" max="5127" width="19.1640625" style="278" customWidth="1"/>
    <col min="5128" max="5128" width="23.6640625" style="278" customWidth="1"/>
    <col min="5129" max="5376" width="11.6640625" style="278"/>
    <col min="5377" max="5377" width="14.83203125" style="278" customWidth="1"/>
    <col min="5378" max="5378" width="115" style="278" customWidth="1"/>
    <col min="5379" max="5379" width="8.5" style="278" customWidth="1"/>
    <col min="5380" max="5380" width="10.5" style="278" customWidth="1"/>
    <col min="5381" max="5383" width="19.1640625" style="278" customWidth="1"/>
    <col min="5384" max="5384" width="23.6640625" style="278" customWidth="1"/>
    <col min="5385" max="5632" width="11.6640625" style="278"/>
    <col min="5633" max="5633" width="14.83203125" style="278" customWidth="1"/>
    <col min="5634" max="5634" width="115" style="278" customWidth="1"/>
    <col min="5635" max="5635" width="8.5" style="278" customWidth="1"/>
    <col min="5636" max="5636" width="10.5" style="278" customWidth="1"/>
    <col min="5637" max="5639" width="19.1640625" style="278" customWidth="1"/>
    <col min="5640" max="5640" width="23.6640625" style="278" customWidth="1"/>
    <col min="5641" max="5888" width="11.6640625" style="278"/>
    <col min="5889" max="5889" width="14.83203125" style="278" customWidth="1"/>
    <col min="5890" max="5890" width="115" style="278" customWidth="1"/>
    <col min="5891" max="5891" width="8.5" style="278" customWidth="1"/>
    <col min="5892" max="5892" width="10.5" style="278" customWidth="1"/>
    <col min="5893" max="5895" width="19.1640625" style="278" customWidth="1"/>
    <col min="5896" max="5896" width="23.6640625" style="278" customWidth="1"/>
    <col min="5897" max="6144" width="11.6640625" style="278"/>
    <col min="6145" max="6145" width="14.83203125" style="278" customWidth="1"/>
    <col min="6146" max="6146" width="115" style="278" customWidth="1"/>
    <col min="6147" max="6147" width="8.5" style="278" customWidth="1"/>
    <col min="6148" max="6148" width="10.5" style="278" customWidth="1"/>
    <col min="6149" max="6151" width="19.1640625" style="278" customWidth="1"/>
    <col min="6152" max="6152" width="23.6640625" style="278" customWidth="1"/>
    <col min="6153" max="6400" width="11.6640625" style="278"/>
    <col min="6401" max="6401" width="14.83203125" style="278" customWidth="1"/>
    <col min="6402" max="6402" width="115" style="278" customWidth="1"/>
    <col min="6403" max="6403" width="8.5" style="278" customWidth="1"/>
    <col min="6404" max="6404" width="10.5" style="278" customWidth="1"/>
    <col min="6405" max="6407" width="19.1640625" style="278" customWidth="1"/>
    <col min="6408" max="6408" width="23.6640625" style="278" customWidth="1"/>
    <col min="6409" max="6656" width="11.6640625" style="278"/>
    <col min="6657" max="6657" width="14.83203125" style="278" customWidth="1"/>
    <col min="6658" max="6658" width="115" style="278" customWidth="1"/>
    <col min="6659" max="6659" width="8.5" style="278" customWidth="1"/>
    <col min="6660" max="6660" width="10.5" style="278" customWidth="1"/>
    <col min="6661" max="6663" width="19.1640625" style="278" customWidth="1"/>
    <col min="6664" max="6664" width="23.6640625" style="278" customWidth="1"/>
    <col min="6665" max="6912" width="11.6640625" style="278"/>
    <col min="6913" max="6913" width="14.83203125" style="278" customWidth="1"/>
    <col min="6914" max="6914" width="115" style="278" customWidth="1"/>
    <col min="6915" max="6915" width="8.5" style="278" customWidth="1"/>
    <col min="6916" max="6916" width="10.5" style="278" customWidth="1"/>
    <col min="6917" max="6919" width="19.1640625" style="278" customWidth="1"/>
    <col min="6920" max="6920" width="23.6640625" style="278" customWidth="1"/>
    <col min="6921" max="7168" width="11.6640625" style="278"/>
    <col min="7169" max="7169" width="14.83203125" style="278" customWidth="1"/>
    <col min="7170" max="7170" width="115" style="278" customWidth="1"/>
    <col min="7171" max="7171" width="8.5" style="278" customWidth="1"/>
    <col min="7172" max="7172" width="10.5" style="278" customWidth="1"/>
    <col min="7173" max="7175" width="19.1640625" style="278" customWidth="1"/>
    <col min="7176" max="7176" width="23.6640625" style="278" customWidth="1"/>
    <col min="7177" max="7424" width="11.6640625" style="278"/>
    <col min="7425" max="7425" width="14.83203125" style="278" customWidth="1"/>
    <col min="7426" max="7426" width="115" style="278" customWidth="1"/>
    <col min="7427" max="7427" width="8.5" style="278" customWidth="1"/>
    <col min="7428" max="7428" width="10.5" style="278" customWidth="1"/>
    <col min="7429" max="7431" width="19.1640625" style="278" customWidth="1"/>
    <col min="7432" max="7432" width="23.6640625" style="278" customWidth="1"/>
    <col min="7433" max="7680" width="11.6640625" style="278"/>
    <col min="7681" max="7681" width="14.83203125" style="278" customWidth="1"/>
    <col min="7682" max="7682" width="115" style="278" customWidth="1"/>
    <col min="7683" max="7683" width="8.5" style="278" customWidth="1"/>
    <col min="7684" max="7684" width="10.5" style="278" customWidth="1"/>
    <col min="7685" max="7687" width="19.1640625" style="278" customWidth="1"/>
    <col min="7688" max="7688" width="23.6640625" style="278" customWidth="1"/>
    <col min="7689" max="7936" width="11.6640625" style="278"/>
    <col min="7937" max="7937" width="14.83203125" style="278" customWidth="1"/>
    <col min="7938" max="7938" width="115" style="278" customWidth="1"/>
    <col min="7939" max="7939" width="8.5" style="278" customWidth="1"/>
    <col min="7940" max="7940" width="10.5" style="278" customWidth="1"/>
    <col min="7941" max="7943" width="19.1640625" style="278" customWidth="1"/>
    <col min="7944" max="7944" width="23.6640625" style="278" customWidth="1"/>
    <col min="7945" max="8192" width="11.6640625" style="278"/>
    <col min="8193" max="8193" width="14.83203125" style="278" customWidth="1"/>
    <col min="8194" max="8194" width="115" style="278" customWidth="1"/>
    <col min="8195" max="8195" width="8.5" style="278" customWidth="1"/>
    <col min="8196" max="8196" width="10.5" style="278" customWidth="1"/>
    <col min="8197" max="8199" width="19.1640625" style="278" customWidth="1"/>
    <col min="8200" max="8200" width="23.6640625" style="278" customWidth="1"/>
    <col min="8201" max="8448" width="11.6640625" style="278"/>
    <col min="8449" max="8449" width="14.83203125" style="278" customWidth="1"/>
    <col min="8450" max="8450" width="115" style="278" customWidth="1"/>
    <col min="8451" max="8451" width="8.5" style="278" customWidth="1"/>
    <col min="8452" max="8452" width="10.5" style="278" customWidth="1"/>
    <col min="8453" max="8455" width="19.1640625" style="278" customWidth="1"/>
    <col min="8456" max="8456" width="23.6640625" style="278" customWidth="1"/>
    <col min="8457" max="8704" width="11.6640625" style="278"/>
    <col min="8705" max="8705" width="14.83203125" style="278" customWidth="1"/>
    <col min="8706" max="8706" width="115" style="278" customWidth="1"/>
    <col min="8707" max="8707" width="8.5" style="278" customWidth="1"/>
    <col min="8708" max="8708" width="10.5" style="278" customWidth="1"/>
    <col min="8709" max="8711" width="19.1640625" style="278" customWidth="1"/>
    <col min="8712" max="8712" width="23.6640625" style="278" customWidth="1"/>
    <col min="8713" max="8960" width="11.6640625" style="278"/>
    <col min="8961" max="8961" width="14.83203125" style="278" customWidth="1"/>
    <col min="8962" max="8962" width="115" style="278" customWidth="1"/>
    <col min="8963" max="8963" width="8.5" style="278" customWidth="1"/>
    <col min="8964" max="8964" width="10.5" style="278" customWidth="1"/>
    <col min="8965" max="8967" width="19.1640625" style="278" customWidth="1"/>
    <col min="8968" max="8968" width="23.6640625" style="278" customWidth="1"/>
    <col min="8969" max="9216" width="11.6640625" style="278"/>
    <col min="9217" max="9217" width="14.83203125" style="278" customWidth="1"/>
    <col min="9218" max="9218" width="115" style="278" customWidth="1"/>
    <col min="9219" max="9219" width="8.5" style="278" customWidth="1"/>
    <col min="9220" max="9220" width="10.5" style="278" customWidth="1"/>
    <col min="9221" max="9223" width="19.1640625" style="278" customWidth="1"/>
    <col min="9224" max="9224" width="23.6640625" style="278" customWidth="1"/>
    <col min="9225" max="9472" width="11.6640625" style="278"/>
    <col min="9473" max="9473" width="14.83203125" style="278" customWidth="1"/>
    <col min="9474" max="9474" width="115" style="278" customWidth="1"/>
    <col min="9475" max="9475" width="8.5" style="278" customWidth="1"/>
    <col min="9476" max="9476" width="10.5" style="278" customWidth="1"/>
    <col min="9477" max="9479" width="19.1640625" style="278" customWidth="1"/>
    <col min="9480" max="9480" width="23.6640625" style="278" customWidth="1"/>
    <col min="9481" max="9728" width="11.6640625" style="278"/>
    <col min="9729" max="9729" width="14.83203125" style="278" customWidth="1"/>
    <col min="9730" max="9730" width="115" style="278" customWidth="1"/>
    <col min="9731" max="9731" width="8.5" style="278" customWidth="1"/>
    <col min="9732" max="9732" width="10.5" style="278" customWidth="1"/>
    <col min="9733" max="9735" width="19.1640625" style="278" customWidth="1"/>
    <col min="9736" max="9736" width="23.6640625" style="278" customWidth="1"/>
    <col min="9737" max="9984" width="11.6640625" style="278"/>
    <col min="9985" max="9985" width="14.83203125" style="278" customWidth="1"/>
    <col min="9986" max="9986" width="115" style="278" customWidth="1"/>
    <col min="9987" max="9987" width="8.5" style="278" customWidth="1"/>
    <col min="9988" max="9988" width="10.5" style="278" customWidth="1"/>
    <col min="9989" max="9991" width="19.1640625" style="278" customWidth="1"/>
    <col min="9992" max="9992" width="23.6640625" style="278" customWidth="1"/>
    <col min="9993" max="10240" width="11.6640625" style="278"/>
    <col min="10241" max="10241" width="14.83203125" style="278" customWidth="1"/>
    <col min="10242" max="10242" width="115" style="278" customWidth="1"/>
    <col min="10243" max="10243" width="8.5" style="278" customWidth="1"/>
    <col min="10244" max="10244" width="10.5" style="278" customWidth="1"/>
    <col min="10245" max="10247" width="19.1640625" style="278" customWidth="1"/>
    <col min="10248" max="10248" width="23.6640625" style="278" customWidth="1"/>
    <col min="10249" max="10496" width="11.6640625" style="278"/>
    <col min="10497" max="10497" width="14.83203125" style="278" customWidth="1"/>
    <col min="10498" max="10498" width="115" style="278" customWidth="1"/>
    <col min="10499" max="10499" width="8.5" style="278" customWidth="1"/>
    <col min="10500" max="10500" width="10.5" style="278" customWidth="1"/>
    <col min="10501" max="10503" width="19.1640625" style="278" customWidth="1"/>
    <col min="10504" max="10504" width="23.6640625" style="278" customWidth="1"/>
    <col min="10505" max="10752" width="11.6640625" style="278"/>
    <col min="10753" max="10753" width="14.83203125" style="278" customWidth="1"/>
    <col min="10754" max="10754" width="115" style="278" customWidth="1"/>
    <col min="10755" max="10755" width="8.5" style="278" customWidth="1"/>
    <col min="10756" max="10756" width="10.5" style="278" customWidth="1"/>
    <col min="10757" max="10759" width="19.1640625" style="278" customWidth="1"/>
    <col min="10760" max="10760" width="23.6640625" style="278" customWidth="1"/>
    <col min="10761" max="11008" width="11.6640625" style="278"/>
    <col min="11009" max="11009" width="14.83203125" style="278" customWidth="1"/>
    <col min="11010" max="11010" width="115" style="278" customWidth="1"/>
    <col min="11011" max="11011" width="8.5" style="278" customWidth="1"/>
    <col min="11012" max="11012" width="10.5" style="278" customWidth="1"/>
    <col min="11013" max="11015" width="19.1640625" style="278" customWidth="1"/>
    <col min="11016" max="11016" width="23.6640625" style="278" customWidth="1"/>
    <col min="11017" max="11264" width="11.6640625" style="278"/>
    <col min="11265" max="11265" width="14.83203125" style="278" customWidth="1"/>
    <col min="11266" max="11266" width="115" style="278" customWidth="1"/>
    <col min="11267" max="11267" width="8.5" style="278" customWidth="1"/>
    <col min="11268" max="11268" width="10.5" style="278" customWidth="1"/>
    <col min="11269" max="11271" width="19.1640625" style="278" customWidth="1"/>
    <col min="11272" max="11272" width="23.6640625" style="278" customWidth="1"/>
    <col min="11273" max="11520" width="11.6640625" style="278"/>
    <col min="11521" max="11521" width="14.83203125" style="278" customWidth="1"/>
    <col min="11522" max="11522" width="115" style="278" customWidth="1"/>
    <col min="11523" max="11523" width="8.5" style="278" customWidth="1"/>
    <col min="11524" max="11524" width="10.5" style="278" customWidth="1"/>
    <col min="11525" max="11527" width="19.1640625" style="278" customWidth="1"/>
    <col min="11528" max="11528" width="23.6640625" style="278" customWidth="1"/>
    <col min="11529" max="11776" width="11.6640625" style="278"/>
    <col min="11777" max="11777" width="14.83203125" style="278" customWidth="1"/>
    <col min="11778" max="11778" width="115" style="278" customWidth="1"/>
    <col min="11779" max="11779" width="8.5" style="278" customWidth="1"/>
    <col min="11780" max="11780" width="10.5" style="278" customWidth="1"/>
    <col min="11781" max="11783" width="19.1640625" style="278" customWidth="1"/>
    <col min="11784" max="11784" width="23.6640625" style="278" customWidth="1"/>
    <col min="11785" max="12032" width="11.6640625" style="278"/>
    <col min="12033" max="12033" width="14.83203125" style="278" customWidth="1"/>
    <col min="12034" max="12034" width="115" style="278" customWidth="1"/>
    <col min="12035" max="12035" width="8.5" style="278" customWidth="1"/>
    <col min="12036" max="12036" width="10.5" style="278" customWidth="1"/>
    <col min="12037" max="12039" width="19.1640625" style="278" customWidth="1"/>
    <col min="12040" max="12040" width="23.6640625" style="278" customWidth="1"/>
    <col min="12041" max="12288" width="11.6640625" style="278"/>
    <col min="12289" max="12289" width="14.83203125" style="278" customWidth="1"/>
    <col min="12290" max="12290" width="115" style="278" customWidth="1"/>
    <col min="12291" max="12291" width="8.5" style="278" customWidth="1"/>
    <col min="12292" max="12292" width="10.5" style="278" customWidth="1"/>
    <col min="12293" max="12295" width="19.1640625" style="278" customWidth="1"/>
    <col min="12296" max="12296" width="23.6640625" style="278" customWidth="1"/>
    <col min="12297" max="12544" width="11.6640625" style="278"/>
    <col min="12545" max="12545" width="14.83203125" style="278" customWidth="1"/>
    <col min="12546" max="12546" width="115" style="278" customWidth="1"/>
    <col min="12547" max="12547" width="8.5" style="278" customWidth="1"/>
    <col min="12548" max="12548" width="10.5" style="278" customWidth="1"/>
    <col min="12549" max="12551" width="19.1640625" style="278" customWidth="1"/>
    <col min="12552" max="12552" width="23.6640625" style="278" customWidth="1"/>
    <col min="12553" max="12800" width="11.6640625" style="278"/>
    <col min="12801" max="12801" width="14.83203125" style="278" customWidth="1"/>
    <col min="12802" max="12802" width="115" style="278" customWidth="1"/>
    <col min="12803" max="12803" width="8.5" style="278" customWidth="1"/>
    <col min="12804" max="12804" width="10.5" style="278" customWidth="1"/>
    <col min="12805" max="12807" width="19.1640625" style="278" customWidth="1"/>
    <col min="12808" max="12808" width="23.6640625" style="278" customWidth="1"/>
    <col min="12809" max="13056" width="11.6640625" style="278"/>
    <col min="13057" max="13057" width="14.83203125" style="278" customWidth="1"/>
    <col min="13058" max="13058" width="115" style="278" customWidth="1"/>
    <col min="13059" max="13059" width="8.5" style="278" customWidth="1"/>
    <col min="13060" max="13060" width="10.5" style="278" customWidth="1"/>
    <col min="13061" max="13063" width="19.1640625" style="278" customWidth="1"/>
    <col min="13064" max="13064" width="23.6640625" style="278" customWidth="1"/>
    <col min="13065" max="13312" width="11.6640625" style="278"/>
    <col min="13313" max="13313" width="14.83203125" style="278" customWidth="1"/>
    <col min="13314" max="13314" width="115" style="278" customWidth="1"/>
    <col min="13315" max="13315" width="8.5" style="278" customWidth="1"/>
    <col min="13316" max="13316" width="10.5" style="278" customWidth="1"/>
    <col min="13317" max="13319" width="19.1640625" style="278" customWidth="1"/>
    <col min="13320" max="13320" width="23.6640625" style="278" customWidth="1"/>
    <col min="13321" max="13568" width="11.6640625" style="278"/>
    <col min="13569" max="13569" width="14.83203125" style="278" customWidth="1"/>
    <col min="13570" max="13570" width="115" style="278" customWidth="1"/>
    <col min="13571" max="13571" width="8.5" style="278" customWidth="1"/>
    <col min="13572" max="13572" width="10.5" style="278" customWidth="1"/>
    <col min="13573" max="13575" width="19.1640625" style="278" customWidth="1"/>
    <col min="13576" max="13576" width="23.6640625" style="278" customWidth="1"/>
    <col min="13577" max="13824" width="11.6640625" style="278"/>
    <col min="13825" max="13825" width="14.83203125" style="278" customWidth="1"/>
    <col min="13826" max="13826" width="115" style="278" customWidth="1"/>
    <col min="13827" max="13827" width="8.5" style="278" customWidth="1"/>
    <col min="13828" max="13828" width="10.5" style="278" customWidth="1"/>
    <col min="13829" max="13831" width="19.1640625" style="278" customWidth="1"/>
    <col min="13832" max="13832" width="23.6640625" style="278" customWidth="1"/>
    <col min="13833" max="14080" width="11.6640625" style="278"/>
    <col min="14081" max="14081" width="14.83203125" style="278" customWidth="1"/>
    <col min="14082" max="14082" width="115" style="278" customWidth="1"/>
    <col min="14083" max="14083" width="8.5" style="278" customWidth="1"/>
    <col min="14084" max="14084" width="10.5" style="278" customWidth="1"/>
    <col min="14085" max="14087" width="19.1640625" style="278" customWidth="1"/>
    <col min="14088" max="14088" width="23.6640625" style="278" customWidth="1"/>
    <col min="14089" max="14336" width="11.6640625" style="278"/>
    <col min="14337" max="14337" width="14.83203125" style="278" customWidth="1"/>
    <col min="14338" max="14338" width="115" style="278" customWidth="1"/>
    <col min="14339" max="14339" width="8.5" style="278" customWidth="1"/>
    <col min="14340" max="14340" width="10.5" style="278" customWidth="1"/>
    <col min="14341" max="14343" width="19.1640625" style="278" customWidth="1"/>
    <col min="14344" max="14344" width="23.6640625" style="278" customWidth="1"/>
    <col min="14345" max="14592" width="11.6640625" style="278"/>
    <col min="14593" max="14593" width="14.83203125" style="278" customWidth="1"/>
    <col min="14594" max="14594" width="115" style="278" customWidth="1"/>
    <col min="14595" max="14595" width="8.5" style="278" customWidth="1"/>
    <col min="14596" max="14596" width="10.5" style="278" customWidth="1"/>
    <col min="14597" max="14599" width="19.1640625" style="278" customWidth="1"/>
    <col min="14600" max="14600" width="23.6640625" style="278" customWidth="1"/>
    <col min="14601" max="14848" width="11.6640625" style="278"/>
    <col min="14849" max="14849" width="14.83203125" style="278" customWidth="1"/>
    <col min="14850" max="14850" width="115" style="278" customWidth="1"/>
    <col min="14851" max="14851" width="8.5" style="278" customWidth="1"/>
    <col min="14852" max="14852" width="10.5" style="278" customWidth="1"/>
    <col min="14853" max="14855" width="19.1640625" style="278" customWidth="1"/>
    <col min="14856" max="14856" width="23.6640625" style="278" customWidth="1"/>
    <col min="14857" max="15104" width="11.6640625" style="278"/>
    <col min="15105" max="15105" width="14.83203125" style="278" customWidth="1"/>
    <col min="15106" max="15106" width="115" style="278" customWidth="1"/>
    <col min="15107" max="15107" width="8.5" style="278" customWidth="1"/>
    <col min="15108" max="15108" width="10.5" style="278" customWidth="1"/>
    <col min="15109" max="15111" width="19.1640625" style="278" customWidth="1"/>
    <col min="15112" max="15112" width="23.6640625" style="278" customWidth="1"/>
    <col min="15113" max="15360" width="11.6640625" style="278"/>
    <col min="15361" max="15361" width="14.83203125" style="278" customWidth="1"/>
    <col min="15362" max="15362" width="115" style="278" customWidth="1"/>
    <col min="15363" max="15363" width="8.5" style="278" customWidth="1"/>
    <col min="15364" max="15364" width="10.5" style="278" customWidth="1"/>
    <col min="15365" max="15367" width="19.1640625" style="278" customWidth="1"/>
    <col min="15368" max="15368" width="23.6640625" style="278" customWidth="1"/>
    <col min="15369" max="15616" width="11.6640625" style="278"/>
    <col min="15617" max="15617" width="14.83203125" style="278" customWidth="1"/>
    <col min="15618" max="15618" width="115" style="278" customWidth="1"/>
    <col min="15619" max="15619" width="8.5" style="278" customWidth="1"/>
    <col min="15620" max="15620" width="10.5" style="278" customWidth="1"/>
    <col min="15621" max="15623" width="19.1640625" style="278" customWidth="1"/>
    <col min="15624" max="15624" width="23.6640625" style="278" customWidth="1"/>
    <col min="15625" max="15872" width="11.6640625" style="278"/>
    <col min="15873" max="15873" width="14.83203125" style="278" customWidth="1"/>
    <col min="15874" max="15874" width="115" style="278" customWidth="1"/>
    <col min="15875" max="15875" width="8.5" style="278" customWidth="1"/>
    <col min="15876" max="15876" width="10.5" style="278" customWidth="1"/>
    <col min="15877" max="15879" width="19.1640625" style="278" customWidth="1"/>
    <col min="15880" max="15880" width="23.6640625" style="278" customWidth="1"/>
    <col min="15881" max="16128" width="11.6640625" style="278"/>
    <col min="16129" max="16129" width="14.83203125" style="278" customWidth="1"/>
    <col min="16130" max="16130" width="115" style="278" customWidth="1"/>
    <col min="16131" max="16131" width="8.5" style="278" customWidth="1"/>
    <col min="16132" max="16132" width="10.5" style="278" customWidth="1"/>
    <col min="16133" max="16135" width="19.1640625" style="278" customWidth="1"/>
    <col min="16136" max="16136" width="23.6640625" style="278" customWidth="1"/>
    <col min="16137" max="16384" width="11.6640625" style="278"/>
  </cols>
  <sheetData>
    <row r="1" spans="1:8" ht="15" x14ac:dyDescent="0.2">
      <c r="A1" s="759" t="s">
        <v>1276</v>
      </c>
      <c r="B1" s="760"/>
      <c r="C1" s="760"/>
      <c r="D1" s="760"/>
      <c r="E1" s="760"/>
      <c r="F1" s="760"/>
      <c r="G1" s="760"/>
      <c r="H1" s="760"/>
    </row>
    <row r="2" spans="1:8" x14ac:dyDescent="0.2">
      <c r="A2" s="279"/>
      <c r="B2" s="280"/>
      <c r="D2" s="279"/>
    </row>
    <row r="3" spans="1:8" ht="15.75" x14ac:dyDescent="0.25">
      <c r="A3" s="283"/>
      <c r="B3" s="284" t="s">
        <v>1277</v>
      </c>
      <c r="C3" s="285"/>
      <c r="D3" s="283"/>
      <c r="E3" s="286"/>
      <c r="F3" s="286"/>
      <c r="G3" s="286"/>
      <c r="H3" s="286"/>
    </row>
    <row r="4" spans="1:8" ht="14.25" x14ac:dyDescent="0.2">
      <c r="A4" s="287" t="s">
        <v>1278</v>
      </c>
      <c r="B4" s="288" t="s">
        <v>1279</v>
      </c>
    </row>
    <row r="5" spans="1:8" ht="12" customHeight="1" x14ac:dyDescent="0.2">
      <c r="B5" s="289" t="s">
        <v>1280</v>
      </c>
      <c r="H5" s="290">
        <f>F27+F33+F57+F91+F105+F122+F136+F140</f>
        <v>0</v>
      </c>
    </row>
    <row r="6" spans="1:8" ht="12" customHeight="1" x14ac:dyDescent="0.2">
      <c r="B6" s="291" t="s">
        <v>1281</v>
      </c>
      <c r="H6" s="290">
        <f>H27+H33+H57+H91+H105+H122+H136+H140</f>
        <v>0</v>
      </c>
    </row>
    <row r="7" spans="1:8" ht="15.75" thickBot="1" x14ac:dyDescent="0.3">
      <c r="A7" s="292"/>
      <c r="B7" s="293" t="s">
        <v>1282</v>
      </c>
      <c r="C7" s="294"/>
      <c r="D7" s="295"/>
      <c r="E7" s="296"/>
      <c r="F7" s="296"/>
      <c r="G7" s="296"/>
      <c r="H7" s="297">
        <f>H6+H5</f>
        <v>0</v>
      </c>
    </row>
    <row r="8" spans="1:8" ht="15" x14ac:dyDescent="0.25">
      <c r="B8" s="298"/>
      <c r="H8" s="299"/>
    </row>
    <row r="9" spans="1:8" x14ac:dyDescent="0.2">
      <c r="H9" s="290"/>
    </row>
    <row r="10" spans="1:8" ht="15" x14ac:dyDescent="0.25">
      <c r="B10" s="298"/>
      <c r="H10" s="299"/>
    </row>
    <row r="11" spans="1:8" ht="15.75" thickBot="1" x14ac:dyDescent="0.3">
      <c r="A11" s="292"/>
      <c r="B11" s="300"/>
      <c r="C11" s="301"/>
      <c r="D11" s="292"/>
      <c r="E11" s="302"/>
      <c r="F11" s="302"/>
      <c r="G11" s="302"/>
      <c r="H11" s="303"/>
    </row>
    <row r="12" spans="1:8" ht="15.75" thickBot="1" x14ac:dyDescent="0.3">
      <c r="A12" s="292"/>
      <c r="B12" s="300" t="s">
        <v>1283</v>
      </c>
      <c r="C12" s="301"/>
      <c r="D12" s="292"/>
      <c r="E12" s="302"/>
      <c r="F12" s="302"/>
      <c r="G12" s="302"/>
      <c r="H12" s="303">
        <f>H10+H7</f>
        <v>0</v>
      </c>
    </row>
    <row r="14" spans="1:8" ht="15" x14ac:dyDescent="0.25">
      <c r="B14" s="304" t="s">
        <v>1284</v>
      </c>
      <c r="C14" s="305"/>
      <c r="D14" s="306"/>
      <c r="E14" s="307"/>
      <c r="F14" s="307"/>
      <c r="G14" s="307"/>
      <c r="H14" s="307"/>
    </row>
    <row r="15" spans="1:8" x14ac:dyDescent="0.2">
      <c r="B15" s="291" t="s">
        <v>1285</v>
      </c>
      <c r="C15" s="281">
        <v>21</v>
      </c>
      <c r="D15" s="308" t="s">
        <v>582</v>
      </c>
      <c r="E15" s="290"/>
      <c r="F15" s="290"/>
      <c r="G15" s="290"/>
      <c r="H15" s="290"/>
    </row>
    <row r="16" spans="1:8" x14ac:dyDescent="0.2">
      <c r="E16" s="290"/>
      <c r="F16" s="290"/>
      <c r="G16" s="290"/>
      <c r="H16" s="290"/>
    </row>
    <row r="17" spans="1:96" ht="15" x14ac:dyDescent="0.25">
      <c r="B17" s="309" t="s">
        <v>1286</v>
      </c>
      <c r="C17" s="310"/>
      <c r="D17" s="311"/>
      <c r="E17" s="312"/>
      <c r="F17" s="312"/>
      <c r="G17" s="312"/>
      <c r="H17" s="313">
        <f>H12*0.21</f>
        <v>0</v>
      </c>
    </row>
    <row r="18" spans="1:96" ht="15.75" thickBot="1" x14ac:dyDescent="0.3">
      <c r="A18" s="295"/>
      <c r="B18" s="293" t="s">
        <v>1287</v>
      </c>
      <c r="C18" s="294"/>
      <c r="D18" s="295"/>
      <c r="E18" s="296"/>
      <c r="F18" s="296"/>
      <c r="G18" s="296"/>
      <c r="H18" s="297">
        <f>H17+H12</f>
        <v>0</v>
      </c>
    </row>
    <row r="21" spans="1:96" ht="15" x14ac:dyDescent="0.2">
      <c r="A21" s="314"/>
      <c r="B21" s="315"/>
      <c r="C21" s="316"/>
      <c r="D21" s="314"/>
      <c r="E21" s="317"/>
      <c r="F21" s="317"/>
      <c r="G21" s="317"/>
      <c r="H21" s="317"/>
    </row>
    <row r="22" spans="1:96" ht="15.75" x14ac:dyDescent="0.25">
      <c r="A22" s="318"/>
      <c r="B22" s="319" t="s">
        <v>1288</v>
      </c>
      <c r="C22" s="320"/>
      <c r="D22" s="318"/>
      <c r="E22" s="761" t="s">
        <v>1280</v>
      </c>
      <c r="F22" s="762"/>
      <c r="G22" s="761" t="s">
        <v>1289</v>
      </c>
      <c r="H22" s="762"/>
    </row>
    <row r="23" spans="1:96" s="325" customFormat="1" ht="34.5" customHeight="1" x14ac:dyDescent="0.2">
      <c r="A23" s="321" t="s">
        <v>1290</v>
      </c>
      <c r="B23" s="322" t="s">
        <v>1291</v>
      </c>
      <c r="C23" s="323" t="s">
        <v>1292</v>
      </c>
      <c r="D23" s="324" t="s">
        <v>1293</v>
      </c>
      <c r="E23" s="324" t="s">
        <v>1294</v>
      </c>
      <c r="F23" s="324" t="s">
        <v>1295</v>
      </c>
      <c r="G23" s="324" t="s">
        <v>1294</v>
      </c>
      <c r="H23" s="324" t="s">
        <v>1295</v>
      </c>
    </row>
    <row r="24" spans="1:96" s="325" customFormat="1" ht="12" x14ac:dyDescent="0.2">
      <c r="A24" s="326"/>
      <c r="B24" s="327"/>
      <c r="C24" s="328"/>
      <c r="D24" s="326"/>
      <c r="E24" s="329"/>
      <c r="F24" s="329"/>
      <c r="G24" s="329"/>
      <c r="H24" s="329"/>
    </row>
    <row r="25" spans="1:96" s="325" customFormat="1" ht="15" x14ac:dyDescent="0.25">
      <c r="A25" s="330"/>
      <c r="B25" s="331" t="s">
        <v>1296</v>
      </c>
      <c r="C25" s="332"/>
      <c r="D25" s="333"/>
      <c r="E25" s="333"/>
      <c r="F25" s="333"/>
      <c r="G25" s="333"/>
      <c r="H25" s="333"/>
    </row>
    <row r="26" spans="1:96" s="325" customFormat="1" ht="14.25" x14ac:dyDescent="0.2">
      <c r="A26" s="334" t="s">
        <v>1297</v>
      </c>
      <c r="B26" s="335" t="s">
        <v>1298</v>
      </c>
      <c r="C26" s="336">
        <v>1</v>
      </c>
      <c r="D26" s="337" t="s">
        <v>1212</v>
      </c>
      <c r="E26" s="338"/>
      <c r="F26" s="339" t="s">
        <v>1299</v>
      </c>
      <c r="G26" s="339"/>
      <c r="H26" s="339">
        <f>C26*G26</f>
        <v>0</v>
      </c>
      <c r="I26" s="340"/>
      <c r="J26" s="340"/>
      <c r="K26" s="340"/>
      <c r="L26" s="340"/>
      <c r="M26" s="340"/>
      <c r="N26" s="340"/>
      <c r="O26" s="340"/>
      <c r="P26" s="340"/>
      <c r="Q26" s="340"/>
      <c r="R26" s="340"/>
      <c r="S26" s="340"/>
      <c r="T26" s="340"/>
      <c r="U26" s="340"/>
      <c r="V26" s="340"/>
      <c r="W26" s="340"/>
      <c r="X26" s="340"/>
      <c r="Y26" s="340"/>
      <c r="Z26" s="340"/>
      <c r="AA26" s="340"/>
      <c r="AB26" s="340"/>
      <c r="AC26" s="340"/>
      <c r="AD26" s="340"/>
      <c r="AE26" s="340"/>
      <c r="AF26" s="340"/>
      <c r="AG26" s="340"/>
      <c r="AH26" s="340"/>
      <c r="AI26" s="340"/>
      <c r="AJ26" s="340"/>
      <c r="AK26" s="340"/>
      <c r="AL26" s="340"/>
      <c r="AM26" s="340"/>
      <c r="AN26" s="340"/>
      <c r="AO26" s="340"/>
      <c r="AP26" s="340"/>
      <c r="AQ26" s="340"/>
      <c r="AR26" s="340"/>
      <c r="AS26" s="340"/>
      <c r="AT26" s="340"/>
      <c r="AU26" s="340"/>
      <c r="AV26" s="340"/>
      <c r="AW26" s="340"/>
      <c r="AX26" s="340"/>
      <c r="AY26" s="340"/>
      <c r="AZ26" s="340"/>
      <c r="BA26" s="340"/>
      <c r="BB26" s="340"/>
      <c r="BC26" s="340"/>
      <c r="BD26" s="340"/>
      <c r="BE26" s="340"/>
      <c r="BF26" s="340"/>
      <c r="BG26" s="340"/>
      <c r="BH26" s="340"/>
      <c r="BI26" s="340"/>
      <c r="BJ26" s="340"/>
      <c r="BK26" s="340"/>
      <c r="BL26" s="340"/>
      <c r="BM26" s="340"/>
      <c r="BN26" s="340"/>
      <c r="BO26" s="340"/>
      <c r="BP26" s="340"/>
      <c r="BQ26" s="340"/>
      <c r="BR26" s="340"/>
      <c r="BS26" s="340"/>
      <c r="BT26" s="340"/>
      <c r="BU26" s="340"/>
      <c r="BV26" s="340"/>
      <c r="BW26" s="340"/>
      <c r="BX26" s="340"/>
      <c r="BY26" s="340"/>
      <c r="BZ26" s="340"/>
      <c r="CA26" s="340"/>
      <c r="CB26" s="340"/>
      <c r="CC26" s="340"/>
      <c r="CD26" s="340"/>
      <c r="CE26" s="340"/>
      <c r="CF26" s="340"/>
      <c r="CG26" s="340"/>
      <c r="CH26" s="340"/>
      <c r="CI26" s="340"/>
      <c r="CJ26" s="340"/>
      <c r="CK26" s="340"/>
      <c r="CL26" s="340"/>
      <c r="CM26" s="340"/>
      <c r="CN26" s="340"/>
      <c r="CO26" s="340"/>
      <c r="CP26" s="340"/>
      <c r="CQ26" s="340"/>
      <c r="CR26" s="340"/>
    </row>
    <row r="27" spans="1:96" s="325" customFormat="1" ht="15" x14ac:dyDescent="0.2">
      <c r="A27" s="341"/>
      <c r="B27" s="342"/>
      <c r="C27" s="336"/>
      <c r="D27" s="343"/>
      <c r="E27" s="339"/>
      <c r="F27" s="344">
        <f>SUM(F26:F26)</f>
        <v>0</v>
      </c>
      <c r="G27" s="339"/>
      <c r="H27" s="344">
        <f>SUM(H26:H26)</f>
        <v>0</v>
      </c>
    </row>
    <row r="28" spans="1:96" s="325" customFormat="1" ht="12" x14ac:dyDescent="0.2">
      <c r="A28" s="326"/>
      <c r="B28" s="327"/>
      <c r="C28" s="328"/>
      <c r="D28" s="326"/>
      <c r="E28" s="329"/>
      <c r="F28" s="329"/>
      <c r="G28" s="329"/>
      <c r="H28" s="329"/>
    </row>
    <row r="29" spans="1:96" s="325" customFormat="1" ht="15" x14ac:dyDescent="0.25">
      <c r="A29" s="330"/>
      <c r="B29" s="331" t="s">
        <v>1300</v>
      </c>
      <c r="C29" s="332"/>
      <c r="D29" s="333"/>
      <c r="E29" s="333"/>
      <c r="F29" s="333"/>
      <c r="G29" s="333"/>
      <c r="H29" s="333"/>
    </row>
    <row r="30" spans="1:96" s="325" customFormat="1" ht="14.25" x14ac:dyDescent="0.2">
      <c r="A30" s="334" t="s">
        <v>1301</v>
      </c>
      <c r="B30" s="335" t="s">
        <v>1302</v>
      </c>
      <c r="C30" s="336">
        <v>1</v>
      </c>
      <c r="D30" s="337" t="s">
        <v>428</v>
      </c>
      <c r="E30" s="338"/>
      <c r="F30" s="339" t="s">
        <v>1299</v>
      </c>
      <c r="G30" s="339"/>
      <c r="H30" s="339">
        <f>C30*G30</f>
        <v>0</v>
      </c>
      <c r="I30" s="340"/>
      <c r="J30" s="340"/>
      <c r="K30" s="340"/>
      <c r="L30" s="340"/>
      <c r="M30" s="340"/>
      <c r="N30" s="340"/>
      <c r="O30" s="340"/>
      <c r="P30" s="340"/>
      <c r="Q30" s="340"/>
      <c r="R30" s="340"/>
      <c r="S30" s="340"/>
      <c r="T30" s="340"/>
      <c r="U30" s="340"/>
      <c r="V30" s="340"/>
      <c r="W30" s="340"/>
      <c r="X30" s="340"/>
      <c r="Y30" s="340"/>
      <c r="Z30" s="340"/>
      <c r="AA30" s="340"/>
      <c r="AB30" s="340"/>
      <c r="AC30" s="340"/>
      <c r="AD30" s="340"/>
      <c r="AE30" s="340"/>
      <c r="AF30" s="340"/>
      <c r="AG30" s="340"/>
      <c r="AH30" s="340"/>
      <c r="AI30" s="340"/>
      <c r="AJ30" s="340"/>
      <c r="AK30" s="340"/>
      <c r="AL30" s="340"/>
      <c r="AM30" s="340"/>
      <c r="AN30" s="340"/>
      <c r="AO30" s="340"/>
      <c r="AP30" s="340"/>
      <c r="AQ30" s="340"/>
      <c r="AR30" s="340"/>
      <c r="AS30" s="340"/>
      <c r="AT30" s="340"/>
      <c r="AU30" s="340"/>
      <c r="AV30" s="340"/>
      <c r="AW30" s="340"/>
      <c r="AX30" s="340"/>
      <c r="AY30" s="340"/>
      <c r="AZ30" s="340"/>
      <c r="BA30" s="340"/>
      <c r="BB30" s="340"/>
      <c r="BC30" s="340"/>
      <c r="BD30" s="340"/>
      <c r="BE30" s="340"/>
      <c r="BF30" s="340"/>
      <c r="BG30" s="340"/>
      <c r="BH30" s="340"/>
      <c r="BI30" s="340"/>
      <c r="BJ30" s="340"/>
      <c r="BK30" s="340"/>
      <c r="BL30" s="340"/>
      <c r="BM30" s="340"/>
      <c r="BN30" s="340"/>
      <c r="BO30" s="340"/>
      <c r="BP30" s="340"/>
      <c r="BQ30" s="340"/>
      <c r="BR30" s="340"/>
      <c r="BS30" s="340"/>
      <c r="BT30" s="340"/>
      <c r="BU30" s="340"/>
      <c r="BV30" s="340"/>
      <c r="BW30" s="340"/>
      <c r="BX30" s="340"/>
      <c r="BY30" s="340"/>
      <c r="BZ30" s="340"/>
      <c r="CA30" s="340"/>
      <c r="CB30" s="340"/>
      <c r="CC30" s="340"/>
      <c r="CD30" s="340"/>
      <c r="CE30" s="340"/>
      <c r="CF30" s="340"/>
      <c r="CG30" s="340"/>
      <c r="CH30" s="340"/>
      <c r="CI30" s="340"/>
      <c r="CJ30" s="340"/>
      <c r="CK30" s="340"/>
      <c r="CL30" s="340"/>
      <c r="CM30" s="340"/>
      <c r="CN30" s="340"/>
      <c r="CO30" s="340"/>
      <c r="CP30" s="340"/>
      <c r="CQ30" s="340"/>
      <c r="CR30" s="340"/>
    </row>
    <row r="31" spans="1:96" s="325" customFormat="1" ht="14.25" x14ac:dyDescent="0.2">
      <c r="A31" s="334" t="s">
        <v>1303</v>
      </c>
      <c r="B31" s="335" t="s">
        <v>1304</v>
      </c>
      <c r="C31" s="336">
        <v>1</v>
      </c>
      <c r="D31" s="337" t="s">
        <v>1212</v>
      </c>
      <c r="E31" s="338"/>
      <c r="F31" s="339">
        <f>C31*E31</f>
        <v>0</v>
      </c>
      <c r="G31" s="339"/>
      <c r="H31" s="339">
        <f>C31*G31</f>
        <v>0</v>
      </c>
    </row>
    <row r="32" spans="1:96" ht="14.25" x14ac:dyDescent="0.2">
      <c r="A32" s="334" t="s">
        <v>1305</v>
      </c>
      <c r="B32" s="335" t="s">
        <v>1306</v>
      </c>
      <c r="C32" s="336">
        <v>1</v>
      </c>
      <c r="D32" s="337" t="s">
        <v>1212</v>
      </c>
      <c r="E32" s="338"/>
      <c r="F32" s="339">
        <f>C32*E32</f>
        <v>0</v>
      </c>
      <c r="G32" s="339"/>
      <c r="H32" s="339">
        <f>C32*G32</f>
        <v>0</v>
      </c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  <c r="AN32" s="308"/>
      <c r="AO32" s="308"/>
      <c r="AP32" s="308"/>
      <c r="AQ32" s="308"/>
      <c r="AR32" s="308"/>
      <c r="AS32" s="308"/>
      <c r="AT32" s="308"/>
      <c r="AU32" s="308"/>
      <c r="AV32" s="308"/>
      <c r="AW32" s="308"/>
      <c r="AX32" s="308"/>
      <c r="AY32" s="308"/>
      <c r="AZ32" s="308"/>
      <c r="BA32" s="308"/>
      <c r="BB32" s="308"/>
      <c r="BC32" s="308"/>
      <c r="BD32" s="308"/>
      <c r="BE32" s="308"/>
      <c r="BF32" s="308"/>
      <c r="BG32" s="308"/>
      <c r="BH32" s="308"/>
      <c r="BI32" s="308"/>
      <c r="BJ32" s="308"/>
      <c r="BK32" s="308"/>
      <c r="BL32" s="308"/>
      <c r="BM32" s="308"/>
      <c r="BN32" s="308"/>
      <c r="BO32" s="308"/>
      <c r="BP32" s="308"/>
      <c r="BQ32" s="308"/>
      <c r="BR32" s="308"/>
      <c r="BS32" s="308"/>
      <c r="BT32" s="308"/>
      <c r="BU32" s="308"/>
      <c r="BV32" s="308"/>
      <c r="BW32" s="308"/>
      <c r="BX32" s="308"/>
      <c r="BY32" s="308"/>
      <c r="BZ32" s="308"/>
      <c r="CA32" s="308"/>
      <c r="CB32" s="308"/>
      <c r="CC32" s="308"/>
      <c r="CD32" s="308"/>
      <c r="CE32" s="308"/>
      <c r="CF32" s="308"/>
      <c r="CG32" s="308"/>
      <c r="CH32" s="308"/>
      <c r="CI32" s="308"/>
      <c r="CJ32" s="308"/>
      <c r="CK32" s="308"/>
      <c r="CL32" s="308"/>
      <c r="CM32" s="308"/>
      <c r="CN32" s="308"/>
      <c r="CO32" s="308"/>
      <c r="CP32" s="308"/>
      <c r="CQ32" s="308"/>
      <c r="CR32" s="308"/>
    </row>
    <row r="33" spans="1:8" s="325" customFormat="1" ht="15" x14ac:dyDescent="0.2">
      <c r="A33" s="341"/>
      <c r="B33" s="342"/>
      <c r="C33" s="336"/>
      <c r="D33" s="343"/>
      <c r="E33" s="339"/>
      <c r="F33" s="344">
        <f>SUM(F30:F32)</f>
        <v>0</v>
      </c>
      <c r="G33" s="339"/>
      <c r="H33" s="344">
        <f>SUM(H30:H32)</f>
        <v>0</v>
      </c>
    </row>
    <row r="34" spans="1:8" s="325" customFormat="1" ht="15" x14ac:dyDescent="0.2">
      <c r="A34" s="341"/>
      <c r="B34" s="342"/>
      <c r="C34" s="336"/>
      <c r="D34" s="343"/>
      <c r="E34" s="339"/>
      <c r="F34" s="344"/>
      <c r="G34" s="339"/>
      <c r="H34" s="344"/>
    </row>
    <row r="35" spans="1:8" s="325" customFormat="1" ht="15" x14ac:dyDescent="0.25">
      <c r="A35" s="330"/>
      <c r="B35" s="331" t="s">
        <v>1307</v>
      </c>
      <c r="C35" s="332"/>
      <c r="D35" s="333"/>
      <c r="E35" s="333"/>
      <c r="F35" s="333"/>
      <c r="G35" s="333"/>
      <c r="H35" s="333"/>
    </row>
    <row r="36" spans="1:8" s="325" customFormat="1" ht="28.5" x14ac:dyDescent="0.2">
      <c r="A36" s="334" t="s">
        <v>1308</v>
      </c>
      <c r="B36" s="335" t="s">
        <v>1309</v>
      </c>
      <c r="C36" s="336">
        <v>1</v>
      </c>
      <c r="D36" s="337" t="s">
        <v>1186</v>
      </c>
      <c r="E36" s="338"/>
      <c r="F36" s="339">
        <f>C36*E36</f>
        <v>0</v>
      </c>
      <c r="G36" s="339"/>
      <c r="H36" s="339">
        <f>C36*G36</f>
        <v>0</v>
      </c>
    </row>
    <row r="37" spans="1:8" s="325" customFormat="1" ht="14.25" x14ac:dyDescent="0.2">
      <c r="A37" s="334" t="s">
        <v>1310</v>
      </c>
      <c r="B37" s="335" t="s">
        <v>1311</v>
      </c>
      <c r="C37" s="336">
        <v>1</v>
      </c>
      <c r="D37" s="337" t="s">
        <v>1212</v>
      </c>
      <c r="E37" s="338"/>
      <c r="F37" s="339">
        <f t="shared" ref="F37:F54" si="0">C37*E37</f>
        <v>0</v>
      </c>
      <c r="G37" s="339"/>
      <c r="H37" s="339">
        <f t="shared" ref="H37:H56" si="1">C37*G37</f>
        <v>0</v>
      </c>
    </row>
    <row r="38" spans="1:8" s="325" customFormat="1" ht="14.25" x14ac:dyDescent="0.2">
      <c r="A38" s="334" t="s">
        <v>1312</v>
      </c>
      <c r="B38" s="335" t="s">
        <v>1313</v>
      </c>
      <c r="C38" s="336">
        <v>1</v>
      </c>
      <c r="D38" s="337" t="s">
        <v>1212</v>
      </c>
      <c r="E38" s="338"/>
      <c r="F38" s="339">
        <f t="shared" si="0"/>
        <v>0</v>
      </c>
      <c r="G38" s="339"/>
      <c r="H38" s="339">
        <f t="shared" si="1"/>
        <v>0</v>
      </c>
    </row>
    <row r="39" spans="1:8" s="325" customFormat="1" ht="14.25" x14ac:dyDescent="0.2">
      <c r="A39" s="334" t="s">
        <v>1314</v>
      </c>
      <c r="B39" s="335" t="s">
        <v>1315</v>
      </c>
      <c r="C39" s="336">
        <v>1</v>
      </c>
      <c r="D39" s="337" t="s">
        <v>1186</v>
      </c>
      <c r="E39" s="338"/>
      <c r="F39" s="339">
        <f t="shared" si="0"/>
        <v>0</v>
      </c>
      <c r="G39" s="339"/>
      <c r="H39" s="339">
        <f t="shared" si="1"/>
        <v>0</v>
      </c>
    </row>
    <row r="40" spans="1:8" s="325" customFormat="1" ht="14.25" x14ac:dyDescent="0.2">
      <c r="A40" s="334" t="s">
        <v>1316</v>
      </c>
      <c r="B40" s="335" t="s">
        <v>1317</v>
      </c>
      <c r="C40" s="336">
        <v>1</v>
      </c>
      <c r="D40" s="337" t="s">
        <v>1186</v>
      </c>
      <c r="E40" s="338"/>
      <c r="F40" s="339">
        <f t="shared" si="0"/>
        <v>0</v>
      </c>
      <c r="G40" s="339"/>
      <c r="H40" s="339">
        <f t="shared" si="1"/>
        <v>0</v>
      </c>
    </row>
    <row r="41" spans="1:8" s="325" customFormat="1" ht="14.25" x14ac:dyDescent="0.2">
      <c r="A41" s="334" t="s">
        <v>1318</v>
      </c>
      <c r="B41" s="335" t="s">
        <v>1319</v>
      </c>
      <c r="C41" s="336">
        <v>3</v>
      </c>
      <c r="D41" s="337" t="s">
        <v>1186</v>
      </c>
      <c r="E41" s="338"/>
      <c r="F41" s="339">
        <f t="shared" si="0"/>
        <v>0</v>
      </c>
      <c r="G41" s="339"/>
      <c r="H41" s="339">
        <f t="shared" si="1"/>
        <v>0</v>
      </c>
    </row>
    <row r="42" spans="1:8" s="325" customFormat="1" ht="18.75" x14ac:dyDescent="0.2">
      <c r="A42" s="334" t="s">
        <v>1320</v>
      </c>
      <c r="B42" s="335" t="s">
        <v>1321</v>
      </c>
      <c r="C42" s="336">
        <v>1</v>
      </c>
      <c r="D42" s="337" t="s">
        <v>1186</v>
      </c>
      <c r="E42" s="338"/>
      <c r="F42" s="339">
        <f t="shared" si="0"/>
        <v>0</v>
      </c>
      <c r="G42" s="339"/>
      <c r="H42" s="339">
        <f t="shared" si="1"/>
        <v>0</v>
      </c>
    </row>
    <row r="43" spans="1:8" s="325" customFormat="1" ht="13.5" customHeight="1" x14ac:dyDescent="0.2">
      <c r="A43" s="334" t="s">
        <v>1322</v>
      </c>
      <c r="B43" s="335" t="s">
        <v>1323</v>
      </c>
      <c r="C43" s="336">
        <v>1</v>
      </c>
      <c r="D43" s="337" t="s">
        <v>1186</v>
      </c>
      <c r="E43" s="338"/>
      <c r="F43" s="339">
        <f t="shared" si="0"/>
        <v>0</v>
      </c>
      <c r="G43" s="339"/>
      <c r="H43" s="339">
        <f t="shared" si="1"/>
        <v>0</v>
      </c>
    </row>
    <row r="44" spans="1:8" s="325" customFormat="1" ht="13.5" customHeight="1" x14ac:dyDescent="0.2">
      <c r="A44" s="334" t="s">
        <v>1324</v>
      </c>
      <c r="B44" s="335" t="s">
        <v>1325</v>
      </c>
      <c r="C44" s="336">
        <v>1</v>
      </c>
      <c r="D44" s="337" t="s">
        <v>1186</v>
      </c>
      <c r="E44" s="338"/>
      <c r="F44" s="339">
        <f t="shared" si="0"/>
        <v>0</v>
      </c>
      <c r="G44" s="339"/>
      <c r="H44" s="339">
        <f t="shared" si="1"/>
        <v>0</v>
      </c>
    </row>
    <row r="45" spans="1:8" s="325" customFormat="1" ht="13.5" customHeight="1" x14ac:dyDescent="0.2">
      <c r="A45" s="334" t="s">
        <v>1326</v>
      </c>
      <c r="B45" s="335" t="s">
        <v>1327</v>
      </c>
      <c r="C45" s="336">
        <v>18</v>
      </c>
      <c r="D45" s="337" t="s">
        <v>1186</v>
      </c>
      <c r="E45" s="338"/>
      <c r="F45" s="339">
        <f t="shared" si="0"/>
        <v>0</v>
      </c>
      <c r="G45" s="339"/>
      <c r="H45" s="339">
        <f t="shared" si="1"/>
        <v>0</v>
      </c>
    </row>
    <row r="46" spans="1:8" s="325" customFormat="1" ht="13.5" customHeight="1" x14ac:dyDescent="0.2">
      <c r="A46" s="334" t="s">
        <v>1328</v>
      </c>
      <c r="B46" s="335" t="s">
        <v>1329</v>
      </c>
      <c r="C46" s="336">
        <v>14</v>
      </c>
      <c r="D46" s="337" t="s">
        <v>1186</v>
      </c>
      <c r="E46" s="338"/>
      <c r="F46" s="339">
        <f>C46*E46</f>
        <v>0</v>
      </c>
      <c r="G46" s="339"/>
      <c r="H46" s="339">
        <f>C46*G46</f>
        <v>0</v>
      </c>
    </row>
    <row r="47" spans="1:8" s="325" customFormat="1" ht="13.5" customHeight="1" x14ac:dyDescent="0.2">
      <c r="A47" s="334" t="s">
        <v>1330</v>
      </c>
      <c r="B47" s="335" t="s">
        <v>1331</v>
      </c>
      <c r="C47" s="336">
        <v>22</v>
      </c>
      <c r="D47" s="337" t="s">
        <v>1186</v>
      </c>
      <c r="E47" s="338"/>
      <c r="F47" s="339">
        <f t="shared" si="0"/>
        <v>0</v>
      </c>
      <c r="G47" s="339"/>
      <c r="H47" s="339">
        <f t="shared" si="1"/>
        <v>0</v>
      </c>
    </row>
    <row r="48" spans="1:8" s="325" customFormat="1" ht="13.5" customHeight="1" x14ac:dyDescent="0.2">
      <c r="A48" s="334" t="s">
        <v>1332</v>
      </c>
      <c r="B48" s="335" t="s">
        <v>1333</v>
      </c>
      <c r="C48" s="336">
        <v>1</v>
      </c>
      <c r="D48" s="337" t="s">
        <v>1186</v>
      </c>
      <c r="E48" s="338"/>
      <c r="F48" s="339">
        <f t="shared" si="0"/>
        <v>0</v>
      </c>
      <c r="G48" s="339"/>
      <c r="H48" s="339">
        <f t="shared" si="1"/>
        <v>0</v>
      </c>
    </row>
    <row r="49" spans="1:229" s="325" customFormat="1" ht="14.25" x14ac:dyDescent="0.2">
      <c r="A49" s="334" t="s">
        <v>1334</v>
      </c>
      <c r="B49" s="335" t="s">
        <v>1335</v>
      </c>
      <c r="C49" s="336">
        <v>5</v>
      </c>
      <c r="D49" s="337" t="s">
        <v>1186</v>
      </c>
      <c r="E49" s="338"/>
      <c r="F49" s="339">
        <f t="shared" si="0"/>
        <v>0</v>
      </c>
      <c r="G49" s="339"/>
      <c r="H49" s="339">
        <f t="shared" si="1"/>
        <v>0</v>
      </c>
    </row>
    <row r="50" spans="1:229" ht="14.25" x14ac:dyDescent="0.2">
      <c r="A50" s="334" t="s">
        <v>1336</v>
      </c>
      <c r="B50" s="335" t="s">
        <v>1337</v>
      </c>
      <c r="C50" s="336">
        <v>2</v>
      </c>
      <c r="D50" s="337" t="s">
        <v>1186</v>
      </c>
      <c r="E50" s="338"/>
      <c r="F50" s="339">
        <f t="shared" si="0"/>
        <v>0</v>
      </c>
      <c r="G50" s="339"/>
      <c r="H50" s="339">
        <f t="shared" si="1"/>
        <v>0</v>
      </c>
      <c r="I50" s="308"/>
      <c r="J50" s="308"/>
      <c r="K50" s="308"/>
      <c r="L50" s="308"/>
      <c r="M50" s="308"/>
      <c r="N50" s="308"/>
      <c r="O50" s="308"/>
      <c r="P50" s="308"/>
      <c r="Q50" s="308"/>
      <c r="R50" s="308"/>
      <c r="S50" s="308"/>
      <c r="T50" s="308"/>
      <c r="U50" s="308"/>
      <c r="V50" s="308"/>
      <c r="W50" s="308"/>
      <c r="X50" s="308"/>
      <c r="Y50" s="308"/>
      <c r="Z50" s="308"/>
      <c r="AA50" s="308"/>
      <c r="AB50" s="308"/>
      <c r="AC50" s="308"/>
      <c r="AD50" s="308"/>
      <c r="AE50" s="308"/>
      <c r="AF50" s="308"/>
      <c r="AG50" s="308"/>
      <c r="AH50" s="308"/>
      <c r="AI50" s="308"/>
      <c r="AJ50" s="308"/>
      <c r="AK50" s="308"/>
      <c r="AL50" s="308"/>
      <c r="AM50" s="308"/>
      <c r="AN50" s="308"/>
      <c r="AO50" s="308"/>
      <c r="AP50" s="308"/>
      <c r="AQ50" s="308"/>
      <c r="AR50" s="308"/>
      <c r="AS50" s="308"/>
      <c r="AT50" s="308"/>
      <c r="AU50" s="308"/>
      <c r="AV50" s="308"/>
      <c r="AW50" s="308"/>
      <c r="AX50" s="308"/>
      <c r="AY50" s="308"/>
      <c r="AZ50" s="308"/>
      <c r="BA50" s="308"/>
      <c r="BB50" s="308"/>
      <c r="BC50" s="308"/>
      <c r="BD50" s="308"/>
      <c r="BE50" s="308"/>
      <c r="BF50" s="308"/>
      <c r="BG50" s="308"/>
      <c r="BH50" s="308"/>
      <c r="BI50" s="308"/>
      <c r="BJ50" s="308"/>
      <c r="BK50" s="308"/>
      <c r="BL50" s="308"/>
      <c r="BM50" s="308"/>
      <c r="BN50" s="308"/>
      <c r="BO50" s="308"/>
      <c r="BP50" s="308"/>
      <c r="BQ50" s="308"/>
      <c r="BR50" s="308"/>
      <c r="BS50" s="308"/>
      <c r="BT50" s="308"/>
      <c r="BU50" s="308"/>
      <c r="BV50" s="308"/>
      <c r="BW50" s="308"/>
      <c r="BX50" s="308"/>
      <c r="BY50" s="308"/>
      <c r="BZ50" s="308"/>
      <c r="CA50" s="308"/>
      <c r="CB50" s="308"/>
      <c r="CC50" s="308"/>
      <c r="CD50" s="308"/>
      <c r="CE50" s="308"/>
      <c r="CF50" s="308"/>
      <c r="CG50" s="308"/>
      <c r="CH50" s="308"/>
      <c r="CI50" s="308"/>
      <c r="CJ50" s="308"/>
      <c r="CK50" s="308"/>
      <c r="CL50" s="308"/>
      <c r="CM50" s="308"/>
      <c r="CN50" s="308"/>
      <c r="CO50" s="308"/>
      <c r="CP50" s="308"/>
      <c r="CQ50" s="308"/>
      <c r="CR50" s="308"/>
    </row>
    <row r="51" spans="1:229" s="325" customFormat="1" ht="14.25" x14ac:dyDescent="0.2">
      <c r="A51" s="334" t="s">
        <v>1338</v>
      </c>
      <c r="B51" s="335" t="s">
        <v>1339</v>
      </c>
      <c r="C51" s="336">
        <v>2</v>
      </c>
      <c r="D51" s="337" t="s">
        <v>1186</v>
      </c>
      <c r="E51" s="338"/>
      <c r="F51" s="339">
        <f t="shared" si="0"/>
        <v>0</v>
      </c>
      <c r="G51" s="339"/>
      <c r="H51" s="339">
        <f t="shared" si="1"/>
        <v>0</v>
      </c>
    </row>
    <row r="52" spans="1:229" s="325" customFormat="1" ht="14.25" x14ac:dyDescent="0.2">
      <c r="A52" s="334" t="s">
        <v>1340</v>
      </c>
      <c r="B52" s="335" t="s">
        <v>1341</v>
      </c>
      <c r="C52" s="336">
        <v>2</v>
      </c>
      <c r="D52" s="337" t="s">
        <v>1186</v>
      </c>
      <c r="E52" s="338"/>
      <c r="F52" s="339">
        <f t="shared" si="0"/>
        <v>0</v>
      </c>
      <c r="G52" s="339"/>
      <c r="H52" s="339">
        <f t="shared" si="1"/>
        <v>0</v>
      </c>
    </row>
    <row r="53" spans="1:229" s="325" customFormat="1" ht="14.25" x14ac:dyDescent="0.2">
      <c r="A53" s="334" t="s">
        <v>1342</v>
      </c>
      <c r="B53" s="335" t="s">
        <v>1343</v>
      </c>
      <c r="C53" s="336">
        <v>1</v>
      </c>
      <c r="D53" s="337" t="s">
        <v>1186</v>
      </c>
      <c r="E53" s="338"/>
      <c r="F53" s="339">
        <f t="shared" si="0"/>
        <v>0</v>
      </c>
      <c r="G53" s="339"/>
      <c r="H53" s="339">
        <f t="shared" si="1"/>
        <v>0</v>
      </c>
    </row>
    <row r="54" spans="1:229" s="325" customFormat="1" ht="14.25" x14ac:dyDescent="0.2">
      <c r="A54" s="334" t="s">
        <v>1344</v>
      </c>
      <c r="B54" s="345" t="s">
        <v>1345</v>
      </c>
      <c r="C54" s="336">
        <v>1</v>
      </c>
      <c r="D54" s="337" t="s">
        <v>1212</v>
      </c>
      <c r="E54" s="338"/>
      <c r="F54" s="339">
        <f t="shared" si="0"/>
        <v>0</v>
      </c>
      <c r="G54" s="339"/>
      <c r="H54" s="339">
        <f t="shared" si="1"/>
        <v>0</v>
      </c>
    </row>
    <row r="55" spans="1:229" s="325" customFormat="1" ht="14.25" x14ac:dyDescent="0.2">
      <c r="A55" s="334" t="s">
        <v>1346</v>
      </c>
      <c r="B55" s="335" t="s">
        <v>1347</v>
      </c>
      <c r="C55" s="336">
        <v>1</v>
      </c>
      <c r="D55" s="337" t="s">
        <v>1212</v>
      </c>
      <c r="E55" s="338"/>
      <c r="F55" s="339" t="s">
        <v>1299</v>
      </c>
      <c r="G55" s="339"/>
      <c r="H55" s="339">
        <f t="shared" si="1"/>
        <v>0</v>
      </c>
    </row>
    <row r="56" spans="1:229" s="325" customFormat="1" ht="14.25" x14ac:dyDescent="0.2">
      <c r="A56" s="334" t="s">
        <v>1348</v>
      </c>
      <c r="B56" s="335" t="s">
        <v>1349</v>
      </c>
      <c r="C56" s="336">
        <v>1</v>
      </c>
      <c r="D56" s="337" t="s">
        <v>1212</v>
      </c>
      <c r="E56" s="338"/>
      <c r="F56" s="339" t="s">
        <v>1299</v>
      </c>
      <c r="G56" s="339"/>
      <c r="H56" s="339">
        <f t="shared" si="1"/>
        <v>0</v>
      </c>
    </row>
    <row r="57" spans="1:229" s="325" customFormat="1" ht="15" x14ac:dyDescent="0.2">
      <c r="A57" s="341"/>
      <c r="B57" s="342"/>
      <c r="C57" s="336"/>
      <c r="D57" s="343"/>
      <c r="E57" s="339"/>
      <c r="F57" s="344">
        <f>SUM(F36:F56)</f>
        <v>0</v>
      </c>
      <c r="G57" s="339"/>
      <c r="H57" s="344">
        <f>SUM(H36:H56)</f>
        <v>0</v>
      </c>
    </row>
    <row r="58" spans="1:229" s="325" customFormat="1" ht="15" x14ac:dyDescent="0.2">
      <c r="A58" s="341"/>
      <c r="B58" s="342"/>
      <c r="C58" s="336"/>
      <c r="D58" s="343"/>
      <c r="E58" s="339"/>
      <c r="F58" s="344"/>
      <c r="G58" s="339"/>
      <c r="H58" s="344"/>
    </row>
    <row r="59" spans="1:229" s="325" customFormat="1" ht="15" customHeight="1" x14ac:dyDescent="0.2">
      <c r="A59" s="346"/>
      <c r="B59" s="347" t="s">
        <v>1350</v>
      </c>
      <c r="C59" s="348"/>
      <c r="D59" s="349"/>
      <c r="E59" s="350"/>
      <c r="F59" s="350"/>
      <c r="G59" s="350"/>
      <c r="H59" s="350"/>
    </row>
    <row r="60" spans="1:229" s="356" customFormat="1" ht="14.25" x14ac:dyDescent="0.2">
      <c r="A60" s="351" t="s">
        <v>1351</v>
      </c>
      <c r="B60" s="352" t="s">
        <v>1352</v>
      </c>
      <c r="C60" s="353">
        <v>150</v>
      </c>
      <c r="D60" s="354" t="s">
        <v>1186</v>
      </c>
      <c r="E60" s="355"/>
      <c r="F60" s="339">
        <f>C60*E60</f>
        <v>0</v>
      </c>
      <c r="G60" s="355"/>
      <c r="H60" s="339">
        <f>C60*G60</f>
        <v>0</v>
      </c>
    </row>
    <row r="61" spans="1:229" s="325" customFormat="1" ht="14.25" x14ac:dyDescent="0.2">
      <c r="A61" s="351" t="s">
        <v>1353</v>
      </c>
      <c r="B61" s="352" t="s">
        <v>1354</v>
      </c>
      <c r="C61" s="357">
        <v>1</v>
      </c>
      <c r="D61" s="354" t="s">
        <v>1212</v>
      </c>
      <c r="E61" s="355"/>
      <c r="F61" s="355" t="s">
        <v>1299</v>
      </c>
      <c r="G61" s="355"/>
      <c r="H61" s="339">
        <f t="shared" ref="H61:H89" si="2">C61*G61</f>
        <v>0</v>
      </c>
    </row>
    <row r="62" spans="1:229" s="308" customFormat="1" ht="14.25" x14ac:dyDescent="0.2">
      <c r="A62" s="351" t="s">
        <v>1355</v>
      </c>
      <c r="B62" s="335" t="s">
        <v>1356</v>
      </c>
      <c r="C62" s="336">
        <v>1</v>
      </c>
      <c r="D62" s="358" t="s">
        <v>1212</v>
      </c>
      <c r="E62" s="339"/>
      <c r="F62" s="339">
        <f>C62*E62</f>
        <v>0</v>
      </c>
      <c r="G62" s="339"/>
      <c r="H62" s="339">
        <f t="shared" si="2"/>
        <v>0</v>
      </c>
      <c r="I62" s="359"/>
      <c r="J62" s="359"/>
      <c r="K62" s="359"/>
      <c r="L62" s="359"/>
      <c r="M62" s="359"/>
      <c r="N62" s="359"/>
      <c r="O62" s="359"/>
      <c r="P62" s="359"/>
      <c r="Q62" s="359"/>
      <c r="R62" s="359"/>
      <c r="S62" s="359"/>
      <c r="T62" s="359"/>
      <c r="U62" s="359"/>
      <c r="V62" s="359"/>
      <c r="W62" s="359"/>
      <c r="X62" s="359"/>
      <c r="Y62" s="359"/>
      <c r="Z62" s="359"/>
      <c r="AA62" s="359"/>
      <c r="AB62" s="359"/>
      <c r="AC62" s="359"/>
      <c r="AD62" s="359"/>
      <c r="AE62" s="359"/>
      <c r="AF62" s="359"/>
      <c r="AG62" s="359"/>
      <c r="AH62" s="359"/>
      <c r="AI62" s="359"/>
      <c r="AJ62" s="359"/>
      <c r="AK62" s="359"/>
      <c r="AL62" s="359"/>
      <c r="AM62" s="359"/>
      <c r="AN62" s="359"/>
      <c r="AO62" s="359"/>
      <c r="AP62" s="359"/>
      <c r="AQ62" s="359"/>
      <c r="AR62" s="359"/>
      <c r="AS62" s="359"/>
      <c r="AT62" s="359"/>
      <c r="AU62" s="359"/>
      <c r="AV62" s="359"/>
      <c r="AW62" s="359"/>
      <c r="AX62" s="359"/>
      <c r="AY62" s="359"/>
      <c r="AZ62" s="359"/>
      <c r="BA62" s="359"/>
      <c r="BB62" s="359"/>
      <c r="BC62" s="359"/>
      <c r="BD62" s="359"/>
      <c r="BE62" s="359"/>
      <c r="BF62" s="359"/>
      <c r="BG62" s="359"/>
      <c r="BH62" s="359"/>
      <c r="BI62" s="359"/>
      <c r="BJ62" s="359"/>
      <c r="BK62" s="359"/>
      <c r="BL62" s="359"/>
      <c r="BM62" s="359"/>
      <c r="BN62" s="359"/>
      <c r="BO62" s="359"/>
      <c r="BP62" s="359"/>
      <c r="BQ62" s="359"/>
      <c r="BR62" s="359"/>
      <c r="BS62" s="359"/>
      <c r="BT62" s="359"/>
      <c r="BU62" s="359"/>
      <c r="BV62" s="359"/>
      <c r="BW62" s="359"/>
      <c r="BX62" s="359"/>
      <c r="BY62" s="359"/>
      <c r="BZ62" s="359"/>
      <c r="CA62" s="359"/>
      <c r="CB62" s="359"/>
      <c r="CC62" s="359"/>
      <c r="CD62" s="359"/>
      <c r="CE62" s="359"/>
      <c r="CF62" s="359"/>
      <c r="CG62" s="359"/>
      <c r="CH62" s="359"/>
      <c r="CI62" s="359"/>
      <c r="CJ62" s="359"/>
      <c r="CK62" s="359"/>
      <c r="CL62" s="359"/>
      <c r="CM62" s="359"/>
      <c r="CN62" s="359"/>
      <c r="CO62" s="359"/>
      <c r="CP62" s="359"/>
      <c r="CQ62" s="359"/>
      <c r="CR62" s="359"/>
      <c r="CS62" s="359"/>
      <c r="CT62" s="359"/>
      <c r="CU62" s="359"/>
      <c r="CV62" s="359"/>
      <c r="CW62" s="359"/>
      <c r="CX62" s="359"/>
      <c r="CY62" s="359"/>
      <c r="CZ62" s="359"/>
      <c r="DA62" s="359"/>
      <c r="DB62" s="359"/>
      <c r="DC62" s="359"/>
      <c r="DD62" s="359"/>
      <c r="DE62" s="359"/>
      <c r="DF62" s="359"/>
      <c r="DG62" s="359"/>
      <c r="DH62" s="359"/>
      <c r="DI62" s="359"/>
      <c r="DJ62" s="359"/>
      <c r="DK62" s="359"/>
      <c r="DL62" s="359"/>
      <c r="DM62" s="359"/>
      <c r="DN62" s="359"/>
      <c r="DO62" s="359"/>
      <c r="DP62" s="359"/>
      <c r="DQ62" s="359"/>
      <c r="DR62" s="359"/>
      <c r="DS62" s="359"/>
      <c r="DT62" s="359"/>
      <c r="DU62" s="359"/>
      <c r="DV62" s="359"/>
      <c r="DW62" s="359"/>
      <c r="DX62" s="359"/>
      <c r="DY62" s="359"/>
      <c r="DZ62" s="359"/>
      <c r="EA62" s="359"/>
      <c r="EB62" s="359"/>
      <c r="EC62" s="359"/>
      <c r="ED62" s="359"/>
      <c r="EE62" s="359"/>
      <c r="EF62" s="359"/>
      <c r="EG62" s="359"/>
      <c r="EH62" s="359"/>
      <c r="EI62" s="359"/>
      <c r="EJ62" s="359"/>
      <c r="EK62" s="359"/>
      <c r="EL62" s="359"/>
      <c r="EM62" s="359"/>
      <c r="EN62" s="359"/>
      <c r="EO62" s="359"/>
      <c r="EP62" s="359"/>
      <c r="EQ62" s="359"/>
      <c r="ER62" s="359"/>
      <c r="ES62" s="359"/>
      <c r="ET62" s="359"/>
      <c r="EU62" s="359"/>
      <c r="EV62" s="359"/>
      <c r="EW62" s="359"/>
      <c r="EX62" s="359"/>
      <c r="EY62" s="359"/>
      <c r="EZ62" s="359"/>
      <c r="FA62" s="359"/>
      <c r="FB62" s="359"/>
      <c r="FC62" s="359"/>
      <c r="FD62" s="359"/>
      <c r="FE62" s="359"/>
      <c r="FF62" s="359"/>
      <c r="FG62" s="359"/>
      <c r="FH62" s="359"/>
      <c r="FI62" s="359"/>
      <c r="FJ62" s="359"/>
      <c r="FK62" s="359"/>
      <c r="FL62" s="359"/>
      <c r="FM62" s="359"/>
      <c r="FN62" s="359"/>
      <c r="FO62" s="359"/>
      <c r="FP62" s="359"/>
      <c r="FQ62" s="359"/>
      <c r="FR62" s="359"/>
      <c r="FS62" s="359"/>
      <c r="FT62" s="359"/>
      <c r="FU62" s="359"/>
      <c r="FV62" s="359"/>
      <c r="FW62" s="359"/>
      <c r="FX62" s="359"/>
      <c r="FY62" s="359"/>
      <c r="FZ62" s="359"/>
      <c r="GA62" s="359"/>
      <c r="GB62" s="359"/>
      <c r="GC62" s="359"/>
      <c r="GD62" s="359"/>
      <c r="GE62" s="359"/>
      <c r="GF62" s="359"/>
      <c r="GG62" s="359"/>
      <c r="GH62" s="359"/>
      <c r="GI62" s="359"/>
      <c r="GJ62" s="359"/>
      <c r="GK62" s="359"/>
      <c r="GL62" s="359"/>
      <c r="GM62" s="359"/>
      <c r="GN62" s="359"/>
      <c r="GO62" s="359"/>
      <c r="GP62" s="359"/>
      <c r="GQ62" s="359"/>
      <c r="GR62" s="359"/>
      <c r="GS62" s="359"/>
      <c r="GT62" s="359"/>
      <c r="GU62" s="359"/>
      <c r="GV62" s="359"/>
      <c r="GW62" s="359"/>
      <c r="GX62" s="359"/>
      <c r="GY62" s="359"/>
      <c r="GZ62" s="359"/>
      <c r="HA62" s="359"/>
      <c r="HB62" s="359"/>
      <c r="HC62" s="359"/>
      <c r="HD62" s="359"/>
      <c r="HE62" s="359"/>
      <c r="HF62" s="359"/>
      <c r="HG62" s="359"/>
      <c r="HH62" s="359"/>
      <c r="HI62" s="359"/>
      <c r="HJ62" s="359"/>
      <c r="HK62" s="359"/>
      <c r="HL62" s="359"/>
      <c r="HM62" s="359"/>
      <c r="HN62" s="359"/>
      <c r="HO62" s="359"/>
      <c r="HP62" s="359"/>
      <c r="HQ62" s="359"/>
      <c r="HR62" s="359"/>
      <c r="HS62" s="359"/>
      <c r="HT62" s="359"/>
      <c r="HU62" s="359"/>
    </row>
    <row r="63" spans="1:229" s="325" customFormat="1" ht="14.25" x14ac:dyDescent="0.2">
      <c r="A63" s="351" t="s">
        <v>1357</v>
      </c>
      <c r="B63" s="352" t="s">
        <v>1358</v>
      </c>
      <c r="C63" s="357">
        <v>12</v>
      </c>
      <c r="D63" s="354" t="s">
        <v>428</v>
      </c>
      <c r="E63" s="355"/>
      <c r="F63" s="339">
        <f>C63*E63</f>
        <v>0</v>
      </c>
      <c r="G63" s="355"/>
      <c r="H63" s="339">
        <f t="shared" si="2"/>
        <v>0</v>
      </c>
    </row>
    <row r="64" spans="1:229" s="325" customFormat="1" ht="14.25" x14ac:dyDescent="0.2">
      <c r="A64" s="351" t="s">
        <v>1359</v>
      </c>
      <c r="B64" s="352" t="s">
        <v>1360</v>
      </c>
      <c r="C64" s="357">
        <v>1</v>
      </c>
      <c r="D64" s="354" t="s">
        <v>1212</v>
      </c>
      <c r="E64" s="355"/>
      <c r="F64" s="339">
        <f t="shared" ref="F64:F83" si="3">C64*E64</f>
        <v>0</v>
      </c>
      <c r="G64" s="355"/>
      <c r="H64" s="339">
        <f t="shared" si="2"/>
        <v>0</v>
      </c>
    </row>
    <row r="65" spans="1:8" s="356" customFormat="1" ht="14.25" x14ac:dyDescent="0.2">
      <c r="A65" s="351" t="s">
        <v>1361</v>
      </c>
      <c r="B65" s="352" t="s">
        <v>1362</v>
      </c>
      <c r="C65" s="357">
        <v>98</v>
      </c>
      <c r="D65" s="354" t="s">
        <v>1186</v>
      </c>
      <c r="E65" s="355"/>
      <c r="F65" s="339">
        <f t="shared" si="3"/>
        <v>0</v>
      </c>
      <c r="G65" s="355"/>
      <c r="H65" s="339">
        <f t="shared" si="2"/>
        <v>0</v>
      </c>
    </row>
    <row r="66" spans="1:8" s="356" customFormat="1" ht="14.25" x14ac:dyDescent="0.2">
      <c r="A66" s="351" t="s">
        <v>1363</v>
      </c>
      <c r="B66" s="352" t="s">
        <v>1364</v>
      </c>
      <c r="C66" s="357">
        <v>1</v>
      </c>
      <c r="D66" s="354" t="s">
        <v>1212</v>
      </c>
      <c r="E66" s="355"/>
      <c r="F66" s="339">
        <f t="shared" si="3"/>
        <v>0</v>
      </c>
      <c r="G66" s="355"/>
      <c r="H66" s="339">
        <f t="shared" si="2"/>
        <v>0</v>
      </c>
    </row>
    <row r="67" spans="1:8" s="325" customFormat="1" ht="14.25" x14ac:dyDescent="0.2">
      <c r="A67" s="351" t="s">
        <v>1365</v>
      </c>
      <c r="B67" s="352" t="s">
        <v>1366</v>
      </c>
      <c r="C67" s="357">
        <v>15</v>
      </c>
      <c r="D67" s="354" t="s">
        <v>1186</v>
      </c>
      <c r="E67" s="355"/>
      <c r="F67" s="339">
        <f t="shared" si="3"/>
        <v>0</v>
      </c>
      <c r="G67" s="355"/>
      <c r="H67" s="339">
        <f t="shared" si="2"/>
        <v>0</v>
      </c>
    </row>
    <row r="68" spans="1:8" s="325" customFormat="1" ht="14.25" x14ac:dyDescent="0.2">
      <c r="A68" s="351" t="s">
        <v>1367</v>
      </c>
      <c r="B68" s="352" t="s">
        <v>1368</v>
      </c>
      <c r="C68" s="357">
        <v>9</v>
      </c>
      <c r="D68" s="354" t="s">
        <v>1186</v>
      </c>
      <c r="E68" s="355"/>
      <c r="F68" s="339">
        <f t="shared" si="3"/>
        <v>0</v>
      </c>
      <c r="G68" s="355"/>
      <c r="H68" s="339">
        <f t="shared" si="2"/>
        <v>0</v>
      </c>
    </row>
    <row r="69" spans="1:8" s="325" customFormat="1" ht="14.25" x14ac:dyDescent="0.2">
      <c r="A69" s="351" t="s">
        <v>1369</v>
      </c>
      <c r="B69" s="352" t="s">
        <v>1370</v>
      </c>
      <c r="C69" s="357">
        <v>3</v>
      </c>
      <c r="D69" s="354" t="s">
        <v>1186</v>
      </c>
      <c r="E69" s="355"/>
      <c r="F69" s="339">
        <f t="shared" si="3"/>
        <v>0</v>
      </c>
      <c r="G69" s="355"/>
      <c r="H69" s="339">
        <f t="shared" si="2"/>
        <v>0</v>
      </c>
    </row>
    <row r="70" spans="1:8" s="325" customFormat="1" ht="14.25" x14ac:dyDescent="0.2">
      <c r="A70" s="351" t="s">
        <v>1371</v>
      </c>
      <c r="B70" s="360" t="s">
        <v>1372</v>
      </c>
      <c r="C70" s="357">
        <v>11</v>
      </c>
      <c r="D70" s="354" t="s">
        <v>1186</v>
      </c>
      <c r="E70" s="355"/>
      <c r="F70" s="339">
        <f>C70*E70</f>
        <v>0</v>
      </c>
      <c r="G70" s="355"/>
      <c r="H70" s="339">
        <f>C70*G70</f>
        <v>0</v>
      </c>
    </row>
    <row r="71" spans="1:8" s="325" customFormat="1" ht="14.25" x14ac:dyDescent="0.2">
      <c r="A71" s="351" t="s">
        <v>1373</v>
      </c>
      <c r="B71" s="361" t="s">
        <v>1374</v>
      </c>
      <c r="C71" s="362">
        <v>21</v>
      </c>
      <c r="D71" s="363" t="s">
        <v>1186</v>
      </c>
      <c r="E71" s="364"/>
      <c r="F71" s="364">
        <f>C71*E71</f>
        <v>0</v>
      </c>
      <c r="G71" s="364"/>
      <c r="H71" s="364">
        <f>C71*G71</f>
        <v>0</v>
      </c>
    </row>
    <row r="72" spans="1:8" s="325" customFormat="1" ht="14.25" x14ac:dyDescent="0.2">
      <c r="A72" s="351" t="s">
        <v>1375</v>
      </c>
      <c r="B72" s="365" t="s">
        <v>1376</v>
      </c>
      <c r="C72" s="362">
        <v>8</v>
      </c>
      <c r="D72" s="363" t="s">
        <v>428</v>
      </c>
      <c r="E72" s="366"/>
      <c r="F72" s="364" t="s">
        <v>1299</v>
      </c>
      <c r="G72" s="364"/>
      <c r="H72" s="364">
        <f t="shared" si="2"/>
        <v>0</v>
      </c>
    </row>
    <row r="73" spans="1:8" s="325" customFormat="1" ht="14.25" x14ac:dyDescent="0.2">
      <c r="A73" s="351" t="s">
        <v>1377</v>
      </c>
      <c r="B73" s="335" t="s">
        <v>1378</v>
      </c>
      <c r="C73" s="336">
        <v>20</v>
      </c>
      <c r="D73" s="341" t="s">
        <v>250</v>
      </c>
      <c r="E73" s="367"/>
      <c r="F73" s="364">
        <f t="shared" si="3"/>
        <v>0</v>
      </c>
      <c r="G73" s="339"/>
      <c r="H73" s="364">
        <f t="shared" si="2"/>
        <v>0</v>
      </c>
    </row>
    <row r="74" spans="1:8" s="325" customFormat="1" ht="14.25" x14ac:dyDescent="0.2">
      <c r="A74" s="351" t="s">
        <v>1379</v>
      </c>
      <c r="B74" s="335" t="s">
        <v>1380</v>
      </c>
      <c r="C74" s="336">
        <v>20</v>
      </c>
      <c r="D74" s="341" t="s">
        <v>250</v>
      </c>
      <c r="E74" s="367"/>
      <c r="F74" s="364">
        <f t="shared" si="3"/>
        <v>0</v>
      </c>
      <c r="G74" s="339"/>
      <c r="H74" s="364">
        <f t="shared" si="2"/>
        <v>0</v>
      </c>
    </row>
    <row r="75" spans="1:8" s="325" customFormat="1" ht="14.25" x14ac:dyDescent="0.2">
      <c r="A75" s="351" t="s">
        <v>1381</v>
      </c>
      <c r="B75" s="335" t="s">
        <v>1382</v>
      </c>
      <c r="C75" s="336">
        <v>50</v>
      </c>
      <c r="D75" s="341" t="s">
        <v>250</v>
      </c>
      <c r="E75" s="367"/>
      <c r="F75" s="364">
        <f t="shared" si="3"/>
        <v>0</v>
      </c>
      <c r="G75" s="339"/>
      <c r="H75" s="364">
        <f t="shared" si="2"/>
        <v>0</v>
      </c>
    </row>
    <row r="76" spans="1:8" s="325" customFormat="1" ht="14.25" x14ac:dyDescent="0.2">
      <c r="A76" s="351" t="s">
        <v>1383</v>
      </c>
      <c r="B76" s="335" t="s">
        <v>1384</v>
      </c>
      <c r="C76" s="336">
        <v>120</v>
      </c>
      <c r="D76" s="341" t="s">
        <v>250</v>
      </c>
      <c r="E76" s="368"/>
      <c r="F76" s="339">
        <f t="shared" si="3"/>
        <v>0</v>
      </c>
      <c r="G76" s="339"/>
      <c r="H76" s="339">
        <f t="shared" si="2"/>
        <v>0</v>
      </c>
    </row>
    <row r="77" spans="1:8" s="325" customFormat="1" ht="14.25" x14ac:dyDescent="0.2">
      <c r="A77" s="351" t="s">
        <v>1385</v>
      </c>
      <c r="B77" s="369" t="s">
        <v>1386</v>
      </c>
      <c r="C77" s="370">
        <v>1</v>
      </c>
      <c r="D77" s="371" t="s">
        <v>1212</v>
      </c>
      <c r="E77" s="364"/>
      <c r="F77" s="364">
        <f t="shared" si="3"/>
        <v>0</v>
      </c>
      <c r="G77" s="364"/>
      <c r="H77" s="339">
        <f t="shared" si="2"/>
        <v>0</v>
      </c>
    </row>
    <row r="78" spans="1:8" s="325" customFormat="1" ht="14.25" x14ac:dyDescent="0.2">
      <c r="A78" s="351" t="s">
        <v>1387</v>
      </c>
      <c r="B78" s="369" t="s">
        <v>1388</v>
      </c>
      <c r="C78" s="372">
        <v>45</v>
      </c>
      <c r="D78" s="341" t="s">
        <v>250</v>
      </c>
      <c r="E78" s="339"/>
      <c r="F78" s="339">
        <f t="shared" si="3"/>
        <v>0</v>
      </c>
      <c r="G78" s="339"/>
      <c r="H78" s="339">
        <f t="shared" si="2"/>
        <v>0</v>
      </c>
    </row>
    <row r="79" spans="1:8" s="356" customFormat="1" ht="14.25" x14ac:dyDescent="0.2">
      <c r="A79" s="351" t="s">
        <v>1389</v>
      </c>
      <c r="B79" s="352" t="s">
        <v>1390</v>
      </c>
      <c r="C79" s="357">
        <v>1</v>
      </c>
      <c r="D79" s="373" t="s">
        <v>1186</v>
      </c>
      <c r="E79" s="374"/>
      <c r="F79" s="375">
        <f>C79*E79</f>
        <v>0</v>
      </c>
      <c r="G79" s="374"/>
      <c r="H79" s="339">
        <f>C79*G79</f>
        <v>0</v>
      </c>
    </row>
    <row r="80" spans="1:8" s="325" customFormat="1" ht="14.25" x14ac:dyDescent="0.2">
      <c r="A80" s="351" t="s">
        <v>1391</v>
      </c>
      <c r="B80" s="360" t="s">
        <v>1392</v>
      </c>
      <c r="C80" s="357">
        <v>1</v>
      </c>
      <c r="D80" s="354" t="s">
        <v>1212</v>
      </c>
      <c r="E80" s="355"/>
      <c r="F80" s="339" t="s">
        <v>1299</v>
      </c>
      <c r="G80" s="355"/>
      <c r="H80" s="339">
        <f>C80*G80</f>
        <v>0</v>
      </c>
    </row>
    <row r="81" spans="1:256" s="325" customFormat="1" ht="14.25" x14ac:dyDescent="0.2">
      <c r="A81" s="351" t="s">
        <v>1393</v>
      </c>
      <c r="B81" s="360" t="s">
        <v>1394</v>
      </c>
      <c r="C81" s="357">
        <v>1</v>
      </c>
      <c r="D81" s="354" t="s">
        <v>1186</v>
      </c>
      <c r="E81" s="355"/>
      <c r="F81" s="339">
        <f>C81*E81</f>
        <v>0</v>
      </c>
      <c r="G81" s="355"/>
      <c r="H81" s="339">
        <f>C81*G81</f>
        <v>0</v>
      </c>
    </row>
    <row r="82" spans="1:256" s="325" customFormat="1" ht="14.25" x14ac:dyDescent="0.2">
      <c r="A82" s="351" t="s">
        <v>1395</v>
      </c>
      <c r="B82" s="352" t="s">
        <v>1396</v>
      </c>
      <c r="C82" s="357">
        <v>17</v>
      </c>
      <c r="D82" s="354" t="s">
        <v>1186</v>
      </c>
      <c r="E82" s="355"/>
      <c r="F82" s="339">
        <f>C82*E82</f>
        <v>0</v>
      </c>
      <c r="G82" s="355"/>
      <c r="H82" s="339">
        <f>C82*G82</f>
        <v>0</v>
      </c>
    </row>
    <row r="83" spans="1:256" s="325" customFormat="1" ht="14.25" x14ac:dyDescent="0.2">
      <c r="A83" s="351" t="s">
        <v>1397</v>
      </c>
      <c r="B83" s="352" t="s">
        <v>1398</v>
      </c>
      <c r="C83" s="357">
        <v>5</v>
      </c>
      <c r="D83" s="354" t="s">
        <v>1186</v>
      </c>
      <c r="E83" s="376"/>
      <c r="F83" s="339">
        <f t="shared" si="3"/>
        <v>0</v>
      </c>
      <c r="G83" s="377"/>
      <c r="H83" s="339">
        <f t="shared" si="2"/>
        <v>0</v>
      </c>
    </row>
    <row r="84" spans="1:256" s="325" customFormat="1" ht="14.25" x14ac:dyDescent="0.2">
      <c r="A84" s="351" t="s">
        <v>1399</v>
      </c>
      <c r="B84" s="352" t="s">
        <v>1400</v>
      </c>
      <c r="C84" s="357">
        <v>1</v>
      </c>
      <c r="D84" s="354" t="s">
        <v>1212</v>
      </c>
      <c r="E84" s="355"/>
      <c r="F84" s="355" t="s">
        <v>1299</v>
      </c>
      <c r="G84" s="355"/>
      <c r="H84" s="339">
        <f t="shared" si="2"/>
        <v>0</v>
      </c>
    </row>
    <row r="85" spans="1:256" s="325" customFormat="1" ht="14.25" x14ac:dyDescent="0.2">
      <c r="A85" s="351" t="s">
        <v>1401</v>
      </c>
      <c r="B85" s="352" t="s">
        <v>1402</v>
      </c>
      <c r="C85" s="357">
        <v>1</v>
      </c>
      <c r="D85" s="354" t="s">
        <v>1212</v>
      </c>
      <c r="E85" s="355"/>
      <c r="F85" s="355" t="s">
        <v>1299</v>
      </c>
      <c r="G85" s="355"/>
      <c r="H85" s="339">
        <f t="shared" si="2"/>
        <v>0</v>
      </c>
    </row>
    <row r="86" spans="1:256" s="325" customFormat="1" ht="14.25" x14ac:dyDescent="0.2">
      <c r="A86" s="351" t="s">
        <v>1403</v>
      </c>
      <c r="B86" s="352" t="s">
        <v>1404</v>
      </c>
      <c r="C86" s="357">
        <v>1</v>
      </c>
      <c r="D86" s="354" t="s">
        <v>1212</v>
      </c>
      <c r="E86" s="355"/>
      <c r="F86" s="355" t="s">
        <v>1299</v>
      </c>
      <c r="G86" s="355"/>
      <c r="H86" s="339">
        <f t="shared" si="2"/>
        <v>0</v>
      </c>
    </row>
    <row r="87" spans="1:256" s="325" customFormat="1" ht="14.25" x14ac:dyDescent="0.2">
      <c r="A87" s="351" t="s">
        <v>1405</v>
      </c>
      <c r="B87" s="352" t="s">
        <v>1406</v>
      </c>
      <c r="C87" s="357">
        <v>1</v>
      </c>
      <c r="D87" s="354" t="s">
        <v>1212</v>
      </c>
      <c r="E87" s="355"/>
      <c r="F87" s="355" t="s">
        <v>1299</v>
      </c>
      <c r="G87" s="355"/>
      <c r="H87" s="339">
        <f t="shared" si="2"/>
        <v>0</v>
      </c>
    </row>
    <row r="88" spans="1:256" s="325" customFormat="1" ht="14.25" x14ac:dyDescent="0.2">
      <c r="A88" s="351" t="s">
        <v>1407</v>
      </c>
      <c r="B88" s="352" t="s">
        <v>1408</v>
      </c>
      <c r="C88" s="357">
        <v>1</v>
      </c>
      <c r="D88" s="354" t="s">
        <v>1212</v>
      </c>
      <c r="E88" s="355"/>
      <c r="F88" s="355" t="s">
        <v>1299</v>
      </c>
      <c r="G88" s="355"/>
      <c r="H88" s="339">
        <f t="shared" si="2"/>
        <v>0</v>
      </c>
    </row>
    <row r="89" spans="1:256" s="325" customFormat="1" ht="14.25" x14ac:dyDescent="0.2">
      <c r="A89" s="351" t="s">
        <v>1409</v>
      </c>
      <c r="B89" s="352" t="s">
        <v>1410</v>
      </c>
      <c r="C89" s="357">
        <v>1</v>
      </c>
      <c r="D89" s="354" t="s">
        <v>1212</v>
      </c>
      <c r="E89" s="355"/>
      <c r="F89" s="355" t="s">
        <v>1299</v>
      </c>
      <c r="G89" s="355"/>
      <c r="H89" s="339">
        <f t="shared" si="2"/>
        <v>0</v>
      </c>
    </row>
    <row r="90" spans="1:256" s="384" customFormat="1" ht="14.25" x14ac:dyDescent="0.2">
      <c r="A90" s="351" t="s">
        <v>1411</v>
      </c>
      <c r="B90" s="378" t="s">
        <v>1412</v>
      </c>
      <c r="C90" s="379">
        <v>10</v>
      </c>
      <c r="D90" s="380" t="s">
        <v>582</v>
      </c>
      <c r="E90" s="381"/>
      <c r="F90" s="382">
        <f>(SUM(F60:F89)/100)*C90</f>
        <v>0</v>
      </c>
      <c r="G90" s="381"/>
      <c r="H90" s="383">
        <f>(SUM(H60:H89)/100)*C90</f>
        <v>0</v>
      </c>
    </row>
    <row r="91" spans="1:256" s="325" customFormat="1" ht="15" x14ac:dyDescent="0.2">
      <c r="A91" s="334"/>
      <c r="B91" s="335"/>
      <c r="C91" s="336"/>
      <c r="D91" s="341"/>
      <c r="E91" s="339"/>
      <c r="F91" s="344">
        <f>SUM(F60:F90)</f>
        <v>0</v>
      </c>
      <c r="G91" s="339"/>
      <c r="H91" s="344">
        <f>SUM(H60:H90)</f>
        <v>0</v>
      </c>
    </row>
    <row r="92" spans="1:256" s="325" customFormat="1" ht="15" x14ac:dyDescent="0.2">
      <c r="A92" s="334"/>
      <c r="B92" s="335"/>
      <c r="C92" s="336"/>
      <c r="D92" s="341"/>
      <c r="E92" s="339"/>
      <c r="F92" s="344"/>
      <c r="G92" s="339"/>
      <c r="H92" s="344"/>
    </row>
    <row r="93" spans="1:256" s="325" customFormat="1" ht="15" x14ac:dyDescent="0.2">
      <c r="A93" s="385"/>
      <c r="B93" s="386" t="s">
        <v>1413</v>
      </c>
      <c r="C93" s="387"/>
      <c r="D93" s="388"/>
      <c r="E93" s="389"/>
      <c r="F93" s="389"/>
      <c r="G93" s="389"/>
      <c r="H93" s="389"/>
    </row>
    <row r="94" spans="1:256" s="394" customFormat="1" ht="14.25" x14ac:dyDescent="0.2">
      <c r="A94" s="390" t="s">
        <v>1414</v>
      </c>
      <c r="B94" s="391" t="s">
        <v>1415</v>
      </c>
      <c r="C94" s="392">
        <v>30</v>
      </c>
      <c r="D94" s="358" t="s">
        <v>250</v>
      </c>
      <c r="E94" s="339"/>
      <c r="F94" s="339">
        <f t="shared" ref="F94:F104" si="4">C94*E94</f>
        <v>0</v>
      </c>
      <c r="G94" s="339"/>
      <c r="H94" s="339">
        <f t="shared" ref="H94:H104" si="5">G94*C94</f>
        <v>0</v>
      </c>
      <c r="I94" s="325"/>
      <c r="J94" s="325"/>
      <c r="K94" s="325"/>
      <c r="L94" s="325"/>
      <c r="M94" s="325"/>
      <c r="N94" s="325"/>
      <c r="O94" s="325"/>
      <c r="P94" s="325"/>
      <c r="Q94" s="325"/>
      <c r="R94" s="325"/>
      <c r="S94" s="325"/>
      <c r="T94" s="325"/>
      <c r="U94" s="325"/>
      <c r="V94" s="325"/>
      <c r="W94" s="325"/>
      <c r="X94" s="325"/>
      <c r="Y94" s="325"/>
      <c r="Z94" s="325"/>
      <c r="AA94" s="325"/>
      <c r="AB94" s="325"/>
      <c r="AC94" s="325"/>
      <c r="AD94" s="325"/>
      <c r="AE94" s="325"/>
      <c r="AF94" s="325"/>
      <c r="AG94" s="325"/>
      <c r="AH94" s="325"/>
      <c r="AI94" s="325"/>
      <c r="AJ94" s="325"/>
      <c r="AK94" s="325"/>
      <c r="AL94" s="325"/>
      <c r="AM94" s="325"/>
      <c r="AN94" s="325"/>
      <c r="AO94" s="325"/>
      <c r="AP94" s="325"/>
      <c r="AQ94" s="325"/>
      <c r="AR94" s="325"/>
      <c r="AS94" s="325"/>
      <c r="AT94" s="325"/>
      <c r="AU94" s="325"/>
      <c r="AV94" s="325"/>
      <c r="AW94" s="325"/>
      <c r="AX94" s="325"/>
      <c r="AY94" s="325"/>
      <c r="AZ94" s="325"/>
      <c r="BA94" s="325"/>
      <c r="BB94" s="325"/>
      <c r="BC94" s="325"/>
      <c r="BD94" s="325"/>
      <c r="BE94" s="325"/>
      <c r="BF94" s="325"/>
      <c r="BG94" s="325"/>
      <c r="BH94" s="325"/>
      <c r="BI94" s="325"/>
      <c r="BJ94" s="325"/>
      <c r="BK94" s="325"/>
      <c r="BL94" s="325"/>
      <c r="BM94" s="325"/>
      <c r="BN94" s="325"/>
      <c r="BO94" s="325"/>
      <c r="BP94" s="325"/>
      <c r="BQ94" s="325"/>
      <c r="BR94" s="325"/>
      <c r="BS94" s="325"/>
      <c r="BT94" s="325"/>
      <c r="BU94" s="325"/>
      <c r="BV94" s="325"/>
      <c r="BW94" s="325"/>
      <c r="BX94" s="325"/>
      <c r="BY94" s="325"/>
      <c r="BZ94" s="325"/>
      <c r="CA94" s="325"/>
      <c r="CB94" s="325"/>
      <c r="CC94" s="325"/>
      <c r="CD94" s="325"/>
      <c r="CE94" s="325"/>
      <c r="CF94" s="325"/>
      <c r="CG94" s="325"/>
      <c r="CH94" s="325"/>
      <c r="CI94" s="325"/>
      <c r="CJ94" s="325"/>
      <c r="CK94" s="325"/>
      <c r="CL94" s="325"/>
      <c r="CM94" s="325"/>
      <c r="CN94" s="325"/>
      <c r="CO94" s="325"/>
      <c r="CP94" s="325"/>
      <c r="CQ94" s="325"/>
      <c r="CR94" s="325"/>
      <c r="CS94" s="325"/>
      <c r="CT94" s="325"/>
      <c r="CU94" s="325"/>
      <c r="CV94" s="325"/>
      <c r="CW94" s="325"/>
      <c r="CX94" s="325"/>
      <c r="CY94" s="325"/>
      <c r="CZ94" s="325"/>
      <c r="DA94" s="325"/>
      <c r="DB94" s="325"/>
      <c r="DC94" s="325"/>
      <c r="DD94" s="325"/>
      <c r="DE94" s="325"/>
      <c r="DF94" s="325"/>
      <c r="DG94" s="325"/>
      <c r="DH94" s="325"/>
      <c r="DI94" s="325"/>
      <c r="DJ94" s="325"/>
      <c r="DK94" s="325"/>
      <c r="DL94" s="325"/>
      <c r="DM94" s="325"/>
      <c r="DN94" s="325"/>
      <c r="DO94" s="325"/>
      <c r="DP94" s="325"/>
      <c r="DQ94" s="325"/>
      <c r="DR94" s="325"/>
      <c r="DS94" s="325"/>
      <c r="DT94" s="325"/>
      <c r="DU94" s="325"/>
      <c r="DV94" s="325"/>
      <c r="DW94" s="325"/>
      <c r="DX94" s="325"/>
      <c r="DY94" s="325"/>
      <c r="DZ94" s="325"/>
      <c r="EA94" s="325"/>
      <c r="EB94" s="325"/>
      <c r="EC94" s="325"/>
      <c r="ED94" s="325"/>
      <c r="EE94" s="325"/>
      <c r="EF94" s="325"/>
      <c r="EG94" s="325"/>
      <c r="EH94" s="325"/>
      <c r="EI94" s="325"/>
      <c r="EJ94" s="325"/>
      <c r="EK94" s="325"/>
      <c r="EL94" s="325"/>
      <c r="EM94" s="325"/>
      <c r="EN94" s="325"/>
      <c r="EO94" s="325"/>
      <c r="EP94" s="325"/>
      <c r="EQ94" s="325"/>
      <c r="ER94" s="325"/>
      <c r="ES94" s="325"/>
      <c r="ET94" s="325"/>
      <c r="EU94" s="325"/>
      <c r="EV94" s="325"/>
      <c r="EW94" s="325"/>
      <c r="EX94" s="325"/>
      <c r="EY94" s="325"/>
      <c r="EZ94" s="325"/>
      <c r="FA94" s="325"/>
      <c r="FB94" s="325"/>
      <c r="FC94" s="325"/>
      <c r="FD94" s="325"/>
      <c r="FE94" s="325"/>
      <c r="FF94" s="325"/>
      <c r="FG94" s="325"/>
      <c r="FH94" s="325"/>
      <c r="FI94" s="325"/>
      <c r="FJ94" s="325"/>
      <c r="FK94" s="325"/>
      <c r="FL94" s="325"/>
      <c r="FM94" s="325"/>
      <c r="FN94" s="325"/>
      <c r="FO94" s="325"/>
      <c r="FP94" s="325"/>
      <c r="FQ94" s="325"/>
      <c r="FR94" s="325"/>
      <c r="FS94" s="325"/>
      <c r="FT94" s="325"/>
      <c r="FU94" s="325"/>
      <c r="FV94" s="325"/>
      <c r="FW94" s="325"/>
      <c r="FX94" s="325"/>
      <c r="FY94" s="325"/>
      <c r="FZ94" s="325"/>
      <c r="GA94" s="325"/>
      <c r="GB94" s="325"/>
      <c r="GC94" s="325"/>
      <c r="GD94" s="325"/>
      <c r="GE94" s="325"/>
      <c r="GF94" s="325"/>
      <c r="GG94" s="325"/>
      <c r="GH94" s="325"/>
      <c r="GI94" s="325"/>
      <c r="GJ94" s="325"/>
      <c r="GK94" s="325"/>
      <c r="GL94" s="325"/>
      <c r="GM94" s="325"/>
      <c r="GN94" s="325"/>
      <c r="GO94" s="325"/>
      <c r="GP94" s="325"/>
      <c r="GQ94" s="325"/>
      <c r="GR94" s="325"/>
      <c r="GS94" s="325"/>
      <c r="GT94" s="325"/>
      <c r="GU94" s="325"/>
      <c r="GV94" s="325"/>
      <c r="GW94" s="325"/>
      <c r="GX94" s="325"/>
      <c r="GY94" s="325"/>
      <c r="GZ94" s="325"/>
      <c r="HA94" s="325"/>
      <c r="HB94" s="325"/>
      <c r="HC94" s="325"/>
      <c r="HD94" s="325"/>
      <c r="HE94" s="325"/>
      <c r="HF94" s="325"/>
      <c r="HG94" s="325"/>
      <c r="HH94" s="325"/>
      <c r="HI94" s="325"/>
      <c r="HJ94" s="325"/>
      <c r="HK94" s="325"/>
      <c r="HL94" s="325"/>
      <c r="HM94" s="325"/>
      <c r="HN94" s="325"/>
      <c r="HO94" s="325"/>
      <c r="HP94" s="325"/>
      <c r="HQ94" s="325"/>
      <c r="HR94" s="325"/>
      <c r="HS94" s="325"/>
      <c r="HT94" s="325"/>
      <c r="HU94" s="325"/>
      <c r="HV94" s="393"/>
      <c r="HW94" s="393"/>
      <c r="HX94" s="393"/>
      <c r="HY94" s="393"/>
      <c r="HZ94" s="393"/>
      <c r="IA94" s="393"/>
      <c r="IB94" s="393"/>
      <c r="IC94" s="393"/>
      <c r="ID94" s="393"/>
      <c r="IE94" s="393"/>
      <c r="IF94" s="393"/>
      <c r="IG94" s="393"/>
      <c r="IH94" s="393"/>
      <c r="II94" s="393"/>
      <c r="IJ94" s="393"/>
      <c r="IK94" s="393"/>
      <c r="IL94" s="393"/>
      <c r="IM94" s="393"/>
      <c r="IN94" s="393"/>
      <c r="IO94" s="393"/>
      <c r="IP94" s="393"/>
      <c r="IQ94" s="393"/>
      <c r="IR94" s="393"/>
      <c r="IS94" s="393"/>
      <c r="IT94" s="393"/>
      <c r="IU94" s="393"/>
      <c r="IV94" s="393"/>
    </row>
    <row r="95" spans="1:256" s="394" customFormat="1" ht="14.25" x14ac:dyDescent="0.2">
      <c r="A95" s="390" t="s">
        <v>1416</v>
      </c>
      <c r="B95" s="391" t="s">
        <v>1417</v>
      </c>
      <c r="C95" s="392">
        <v>65</v>
      </c>
      <c r="D95" s="358" t="s">
        <v>250</v>
      </c>
      <c r="E95" s="339"/>
      <c r="F95" s="339">
        <f t="shared" si="4"/>
        <v>0</v>
      </c>
      <c r="G95" s="339"/>
      <c r="H95" s="339">
        <f t="shared" si="5"/>
        <v>0</v>
      </c>
      <c r="I95" s="325"/>
      <c r="J95" s="325"/>
      <c r="K95" s="325"/>
      <c r="L95" s="325"/>
      <c r="M95" s="325"/>
      <c r="N95" s="325"/>
      <c r="O95" s="325"/>
      <c r="P95" s="325"/>
      <c r="Q95" s="325"/>
      <c r="R95" s="325"/>
      <c r="S95" s="325"/>
      <c r="T95" s="325"/>
      <c r="U95" s="325"/>
      <c r="V95" s="325"/>
      <c r="W95" s="325"/>
      <c r="X95" s="325"/>
      <c r="Y95" s="325"/>
      <c r="Z95" s="325"/>
      <c r="AA95" s="325"/>
      <c r="AB95" s="325"/>
      <c r="AC95" s="325"/>
      <c r="AD95" s="325"/>
      <c r="AE95" s="325"/>
      <c r="AF95" s="325"/>
      <c r="AG95" s="325"/>
      <c r="AH95" s="325"/>
      <c r="AI95" s="325"/>
      <c r="AJ95" s="325"/>
      <c r="AK95" s="325"/>
      <c r="AL95" s="325"/>
      <c r="AM95" s="325"/>
      <c r="AN95" s="325"/>
      <c r="AO95" s="325"/>
      <c r="AP95" s="325"/>
      <c r="AQ95" s="325"/>
      <c r="AR95" s="325"/>
      <c r="AS95" s="325"/>
      <c r="AT95" s="325"/>
      <c r="AU95" s="325"/>
      <c r="AV95" s="325"/>
      <c r="AW95" s="325"/>
      <c r="AX95" s="325"/>
      <c r="AY95" s="325"/>
      <c r="AZ95" s="325"/>
      <c r="BA95" s="325"/>
      <c r="BB95" s="325"/>
      <c r="BC95" s="325"/>
      <c r="BD95" s="325"/>
      <c r="BE95" s="325"/>
      <c r="BF95" s="325"/>
      <c r="BG95" s="325"/>
      <c r="BH95" s="325"/>
      <c r="BI95" s="325"/>
      <c r="BJ95" s="325"/>
      <c r="BK95" s="325"/>
      <c r="BL95" s="325"/>
      <c r="BM95" s="325"/>
      <c r="BN95" s="325"/>
      <c r="BO95" s="325"/>
      <c r="BP95" s="325"/>
      <c r="BQ95" s="325"/>
      <c r="BR95" s="325"/>
      <c r="BS95" s="325"/>
      <c r="BT95" s="325"/>
      <c r="BU95" s="325"/>
      <c r="BV95" s="325"/>
      <c r="BW95" s="325"/>
      <c r="BX95" s="325"/>
      <c r="BY95" s="325"/>
      <c r="BZ95" s="325"/>
      <c r="CA95" s="325"/>
      <c r="CB95" s="325"/>
      <c r="CC95" s="325"/>
      <c r="CD95" s="325"/>
      <c r="CE95" s="325"/>
      <c r="CF95" s="325"/>
      <c r="CG95" s="325"/>
      <c r="CH95" s="325"/>
      <c r="CI95" s="325"/>
      <c r="CJ95" s="325"/>
      <c r="CK95" s="325"/>
      <c r="CL95" s="325"/>
      <c r="CM95" s="325"/>
      <c r="CN95" s="325"/>
      <c r="CO95" s="325"/>
      <c r="CP95" s="325"/>
      <c r="CQ95" s="325"/>
      <c r="CR95" s="325"/>
      <c r="CS95" s="325"/>
      <c r="CT95" s="325"/>
      <c r="CU95" s="325"/>
      <c r="CV95" s="325"/>
      <c r="CW95" s="325"/>
      <c r="CX95" s="325"/>
      <c r="CY95" s="325"/>
      <c r="CZ95" s="325"/>
      <c r="DA95" s="325"/>
      <c r="DB95" s="325"/>
      <c r="DC95" s="325"/>
      <c r="DD95" s="325"/>
      <c r="DE95" s="325"/>
      <c r="DF95" s="325"/>
      <c r="DG95" s="325"/>
      <c r="DH95" s="325"/>
      <c r="DI95" s="325"/>
      <c r="DJ95" s="325"/>
      <c r="DK95" s="325"/>
      <c r="DL95" s="325"/>
      <c r="DM95" s="325"/>
      <c r="DN95" s="325"/>
      <c r="DO95" s="325"/>
      <c r="DP95" s="325"/>
      <c r="DQ95" s="325"/>
      <c r="DR95" s="325"/>
      <c r="DS95" s="325"/>
      <c r="DT95" s="325"/>
      <c r="DU95" s="325"/>
      <c r="DV95" s="325"/>
      <c r="DW95" s="325"/>
      <c r="DX95" s="325"/>
      <c r="DY95" s="325"/>
      <c r="DZ95" s="325"/>
      <c r="EA95" s="325"/>
      <c r="EB95" s="325"/>
      <c r="EC95" s="325"/>
      <c r="ED95" s="325"/>
      <c r="EE95" s="325"/>
      <c r="EF95" s="325"/>
      <c r="EG95" s="325"/>
      <c r="EH95" s="325"/>
      <c r="EI95" s="325"/>
      <c r="EJ95" s="325"/>
      <c r="EK95" s="325"/>
      <c r="EL95" s="325"/>
      <c r="EM95" s="325"/>
      <c r="EN95" s="325"/>
      <c r="EO95" s="325"/>
      <c r="EP95" s="325"/>
      <c r="EQ95" s="325"/>
      <c r="ER95" s="325"/>
      <c r="ES95" s="325"/>
      <c r="ET95" s="325"/>
      <c r="EU95" s="325"/>
      <c r="EV95" s="325"/>
      <c r="EW95" s="325"/>
      <c r="EX95" s="325"/>
      <c r="EY95" s="325"/>
      <c r="EZ95" s="325"/>
      <c r="FA95" s="325"/>
      <c r="FB95" s="325"/>
      <c r="FC95" s="325"/>
      <c r="FD95" s="325"/>
      <c r="FE95" s="325"/>
      <c r="FF95" s="325"/>
      <c r="FG95" s="325"/>
      <c r="FH95" s="325"/>
      <c r="FI95" s="325"/>
      <c r="FJ95" s="325"/>
      <c r="FK95" s="325"/>
      <c r="FL95" s="325"/>
      <c r="FM95" s="325"/>
      <c r="FN95" s="325"/>
      <c r="FO95" s="325"/>
      <c r="FP95" s="325"/>
      <c r="FQ95" s="325"/>
      <c r="FR95" s="325"/>
      <c r="FS95" s="325"/>
      <c r="FT95" s="325"/>
      <c r="FU95" s="325"/>
      <c r="FV95" s="325"/>
      <c r="FW95" s="325"/>
      <c r="FX95" s="325"/>
      <c r="FY95" s="325"/>
      <c r="FZ95" s="325"/>
      <c r="GA95" s="325"/>
      <c r="GB95" s="325"/>
      <c r="GC95" s="325"/>
      <c r="GD95" s="325"/>
      <c r="GE95" s="325"/>
      <c r="GF95" s="325"/>
      <c r="GG95" s="325"/>
      <c r="GH95" s="325"/>
      <c r="GI95" s="325"/>
      <c r="GJ95" s="325"/>
      <c r="GK95" s="325"/>
      <c r="GL95" s="325"/>
      <c r="GM95" s="325"/>
      <c r="GN95" s="325"/>
      <c r="GO95" s="325"/>
      <c r="GP95" s="325"/>
      <c r="GQ95" s="325"/>
      <c r="GR95" s="325"/>
      <c r="GS95" s="325"/>
      <c r="GT95" s="325"/>
      <c r="GU95" s="325"/>
      <c r="GV95" s="325"/>
      <c r="GW95" s="325"/>
      <c r="GX95" s="325"/>
      <c r="GY95" s="325"/>
      <c r="GZ95" s="325"/>
      <c r="HA95" s="325"/>
      <c r="HB95" s="325"/>
      <c r="HC95" s="325"/>
      <c r="HD95" s="325"/>
      <c r="HE95" s="325"/>
      <c r="HF95" s="325"/>
      <c r="HG95" s="325"/>
      <c r="HH95" s="325"/>
      <c r="HI95" s="325"/>
      <c r="HJ95" s="325"/>
      <c r="HK95" s="325"/>
      <c r="HL95" s="325"/>
      <c r="HM95" s="325"/>
      <c r="HN95" s="325"/>
      <c r="HO95" s="325"/>
      <c r="HP95" s="325"/>
      <c r="HQ95" s="325"/>
      <c r="HR95" s="325"/>
      <c r="HS95" s="325"/>
      <c r="HT95" s="325"/>
      <c r="HU95" s="325"/>
      <c r="HV95" s="393"/>
      <c r="HW95" s="393"/>
      <c r="HX95" s="393"/>
      <c r="HY95" s="393"/>
      <c r="HZ95" s="393"/>
      <c r="IA95" s="393"/>
      <c r="IB95" s="393"/>
      <c r="IC95" s="393"/>
      <c r="ID95" s="393"/>
      <c r="IE95" s="393"/>
      <c r="IF95" s="393"/>
      <c r="IG95" s="393"/>
      <c r="IH95" s="393"/>
      <c r="II95" s="393"/>
      <c r="IJ95" s="393"/>
      <c r="IK95" s="393"/>
      <c r="IL95" s="393"/>
      <c r="IM95" s="393"/>
      <c r="IN95" s="393"/>
      <c r="IO95" s="393"/>
      <c r="IP95" s="393"/>
      <c r="IQ95" s="393"/>
      <c r="IR95" s="393"/>
      <c r="IS95" s="393"/>
      <c r="IT95" s="393"/>
      <c r="IU95" s="393"/>
      <c r="IV95" s="393"/>
    </row>
    <row r="96" spans="1:256" s="394" customFormat="1" ht="14.25" x14ac:dyDescent="0.2">
      <c r="A96" s="390" t="s">
        <v>1418</v>
      </c>
      <c r="B96" s="391" t="s">
        <v>1419</v>
      </c>
      <c r="C96" s="392">
        <v>60</v>
      </c>
      <c r="D96" s="358" t="s">
        <v>250</v>
      </c>
      <c r="E96" s="339"/>
      <c r="F96" s="339">
        <f t="shared" si="4"/>
        <v>0</v>
      </c>
      <c r="G96" s="339"/>
      <c r="H96" s="339">
        <f t="shared" si="5"/>
        <v>0</v>
      </c>
      <c r="I96" s="325"/>
      <c r="J96" s="325"/>
      <c r="K96" s="325"/>
      <c r="L96" s="325"/>
      <c r="M96" s="325"/>
      <c r="N96" s="325"/>
      <c r="O96" s="325"/>
      <c r="P96" s="325"/>
      <c r="Q96" s="325"/>
      <c r="R96" s="325"/>
      <c r="S96" s="325"/>
      <c r="T96" s="325"/>
      <c r="U96" s="325"/>
      <c r="V96" s="325"/>
      <c r="W96" s="325"/>
      <c r="X96" s="325"/>
      <c r="Y96" s="325"/>
      <c r="Z96" s="325"/>
      <c r="AA96" s="325"/>
      <c r="AB96" s="325"/>
      <c r="AC96" s="325"/>
      <c r="AD96" s="325"/>
      <c r="AE96" s="325"/>
      <c r="AF96" s="325"/>
      <c r="AG96" s="325"/>
      <c r="AH96" s="325"/>
      <c r="AI96" s="325"/>
      <c r="AJ96" s="325"/>
      <c r="AK96" s="325"/>
      <c r="AL96" s="325"/>
      <c r="AM96" s="325"/>
      <c r="AN96" s="325"/>
      <c r="AO96" s="325"/>
      <c r="AP96" s="325"/>
      <c r="AQ96" s="325"/>
      <c r="AR96" s="325"/>
      <c r="AS96" s="325"/>
      <c r="AT96" s="325"/>
      <c r="AU96" s="325"/>
      <c r="AV96" s="325"/>
      <c r="AW96" s="325"/>
      <c r="AX96" s="325"/>
      <c r="AY96" s="325"/>
      <c r="AZ96" s="325"/>
      <c r="BA96" s="325"/>
      <c r="BB96" s="325"/>
      <c r="BC96" s="325"/>
      <c r="BD96" s="325"/>
      <c r="BE96" s="325"/>
      <c r="BF96" s="325"/>
      <c r="BG96" s="325"/>
      <c r="BH96" s="325"/>
      <c r="BI96" s="325"/>
      <c r="BJ96" s="325"/>
      <c r="BK96" s="325"/>
      <c r="BL96" s="325"/>
      <c r="BM96" s="325"/>
      <c r="BN96" s="325"/>
      <c r="BO96" s="325"/>
      <c r="BP96" s="325"/>
      <c r="BQ96" s="325"/>
      <c r="BR96" s="325"/>
      <c r="BS96" s="325"/>
      <c r="BT96" s="325"/>
      <c r="BU96" s="325"/>
      <c r="BV96" s="325"/>
      <c r="BW96" s="325"/>
      <c r="BX96" s="325"/>
      <c r="BY96" s="325"/>
      <c r="BZ96" s="325"/>
      <c r="CA96" s="325"/>
      <c r="CB96" s="325"/>
      <c r="CC96" s="325"/>
      <c r="CD96" s="325"/>
      <c r="CE96" s="325"/>
      <c r="CF96" s="325"/>
      <c r="CG96" s="325"/>
      <c r="CH96" s="325"/>
      <c r="CI96" s="325"/>
      <c r="CJ96" s="325"/>
      <c r="CK96" s="325"/>
      <c r="CL96" s="325"/>
      <c r="CM96" s="325"/>
      <c r="CN96" s="325"/>
      <c r="CO96" s="325"/>
      <c r="CP96" s="325"/>
      <c r="CQ96" s="325"/>
      <c r="CR96" s="325"/>
      <c r="CS96" s="325"/>
      <c r="CT96" s="325"/>
      <c r="CU96" s="325"/>
      <c r="CV96" s="325"/>
      <c r="CW96" s="325"/>
      <c r="CX96" s="325"/>
      <c r="CY96" s="325"/>
      <c r="CZ96" s="325"/>
      <c r="DA96" s="325"/>
      <c r="DB96" s="325"/>
      <c r="DC96" s="325"/>
      <c r="DD96" s="325"/>
      <c r="DE96" s="325"/>
      <c r="DF96" s="325"/>
      <c r="DG96" s="325"/>
      <c r="DH96" s="325"/>
      <c r="DI96" s="325"/>
      <c r="DJ96" s="325"/>
      <c r="DK96" s="325"/>
      <c r="DL96" s="325"/>
      <c r="DM96" s="325"/>
      <c r="DN96" s="325"/>
      <c r="DO96" s="325"/>
      <c r="DP96" s="325"/>
      <c r="DQ96" s="325"/>
      <c r="DR96" s="325"/>
      <c r="DS96" s="325"/>
      <c r="DT96" s="325"/>
      <c r="DU96" s="325"/>
      <c r="DV96" s="325"/>
      <c r="DW96" s="325"/>
      <c r="DX96" s="325"/>
      <c r="DY96" s="325"/>
      <c r="DZ96" s="325"/>
      <c r="EA96" s="325"/>
      <c r="EB96" s="325"/>
      <c r="EC96" s="325"/>
      <c r="ED96" s="325"/>
      <c r="EE96" s="325"/>
      <c r="EF96" s="325"/>
      <c r="EG96" s="325"/>
      <c r="EH96" s="325"/>
      <c r="EI96" s="325"/>
      <c r="EJ96" s="325"/>
      <c r="EK96" s="325"/>
      <c r="EL96" s="325"/>
      <c r="EM96" s="325"/>
      <c r="EN96" s="325"/>
      <c r="EO96" s="325"/>
      <c r="EP96" s="325"/>
      <c r="EQ96" s="325"/>
      <c r="ER96" s="325"/>
      <c r="ES96" s="325"/>
      <c r="ET96" s="325"/>
      <c r="EU96" s="325"/>
      <c r="EV96" s="325"/>
      <c r="EW96" s="325"/>
      <c r="EX96" s="325"/>
      <c r="EY96" s="325"/>
      <c r="EZ96" s="325"/>
      <c r="FA96" s="325"/>
      <c r="FB96" s="325"/>
      <c r="FC96" s="325"/>
      <c r="FD96" s="325"/>
      <c r="FE96" s="325"/>
      <c r="FF96" s="325"/>
      <c r="FG96" s="325"/>
      <c r="FH96" s="325"/>
      <c r="FI96" s="325"/>
      <c r="FJ96" s="325"/>
      <c r="FK96" s="325"/>
      <c r="FL96" s="325"/>
      <c r="FM96" s="325"/>
      <c r="FN96" s="325"/>
      <c r="FO96" s="325"/>
      <c r="FP96" s="325"/>
      <c r="FQ96" s="325"/>
      <c r="FR96" s="325"/>
      <c r="FS96" s="325"/>
      <c r="FT96" s="325"/>
      <c r="FU96" s="325"/>
      <c r="FV96" s="325"/>
      <c r="FW96" s="325"/>
      <c r="FX96" s="325"/>
      <c r="FY96" s="325"/>
      <c r="FZ96" s="325"/>
      <c r="GA96" s="325"/>
      <c r="GB96" s="325"/>
      <c r="GC96" s="325"/>
      <c r="GD96" s="325"/>
      <c r="GE96" s="325"/>
      <c r="GF96" s="325"/>
      <c r="GG96" s="325"/>
      <c r="GH96" s="325"/>
      <c r="GI96" s="325"/>
      <c r="GJ96" s="325"/>
      <c r="GK96" s="325"/>
      <c r="GL96" s="325"/>
      <c r="GM96" s="325"/>
      <c r="GN96" s="325"/>
      <c r="GO96" s="325"/>
      <c r="GP96" s="325"/>
      <c r="GQ96" s="325"/>
      <c r="GR96" s="325"/>
      <c r="GS96" s="325"/>
      <c r="GT96" s="325"/>
      <c r="GU96" s="325"/>
      <c r="GV96" s="325"/>
      <c r="GW96" s="325"/>
      <c r="GX96" s="325"/>
      <c r="GY96" s="325"/>
      <c r="GZ96" s="325"/>
      <c r="HA96" s="325"/>
      <c r="HB96" s="325"/>
      <c r="HC96" s="325"/>
      <c r="HD96" s="325"/>
      <c r="HE96" s="325"/>
      <c r="HF96" s="325"/>
      <c r="HG96" s="325"/>
      <c r="HH96" s="325"/>
      <c r="HI96" s="325"/>
      <c r="HJ96" s="325"/>
      <c r="HK96" s="325"/>
      <c r="HL96" s="325"/>
      <c r="HM96" s="325"/>
      <c r="HN96" s="325"/>
      <c r="HO96" s="325"/>
      <c r="HP96" s="325"/>
      <c r="HQ96" s="325"/>
      <c r="HR96" s="325"/>
      <c r="HS96" s="325"/>
      <c r="HT96" s="325"/>
      <c r="HU96" s="325"/>
      <c r="HV96" s="393"/>
      <c r="HW96" s="393"/>
      <c r="HX96" s="393"/>
      <c r="HY96" s="393"/>
      <c r="HZ96" s="393"/>
      <c r="IA96" s="393"/>
      <c r="IB96" s="393"/>
      <c r="IC96" s="393"/>
      <c r="ID96" s="393"/>
      <c r="IE96" s="393"/>
      <c r="IF96" s="393"/>
      <c r="IG96" s="393"/>
      <c r="IH96" s="393"/>
      <c r="II96" s="393"/>
      <c r="IJ96" s="393"/>
      <c r="IK96" s="393"/>
      <c r="IL96" s="393"/>
      <c r="IM96" s="393"/>
      <c r="IN96" s="393"/>
      <c r="IO96" s="393"/>
      <c r="IP96" s="393"/>
      <c r="IQ96" s="393"/>
      <c r="IR96" s="393"/>
      <c r="IS96" s="393"/>
      <c r="IT96" s="393"/>
      <c r="IU96" s="393"/>
      <c r="IV96" s="393"/>
    </row>
    <row r="97" spans="1:256" s="394" customFormat="1" ht="14.25" x14ac:dyDescent="0.2">
      <c r="A97" s="390" t="s">
        <v>1420</v>
      </c>
      <c r="B97" s="391" t="s">
        <v>1421</v>
      </c>
      <c r="C97" s="392">
        <v>800</v>
      </c>
      <c r="D97" s="358" t="s">
        <v>250</v>
      </c>
      <c r="E97" s="339"/>
      <c r="F97" s="339">
        <f t="shared" si="4"/>
        <v>0</v>
      </c>
      <c r="G97" s="339"/>
      <c r="H97" s="339">
        <f t="shared" si="5"/>
        <v>0</v>
      </c>
      <c r="I97" s="325"/>
      <c r="J97" s="325"/>
      <c r="K97" s="325"/>
      <c r="L97" s="325"/>
      <c r="M97" s="325"/>
      <c r="N97" s="325"/>
      <c r="O97" s="325"/>
      <c r="P97" s="325"/>
      <c r="Q97" s="325"/>
      <c r="R97" s="325"/>
      <c r="S97" s="325"/>
      <c r="T97" s="325"/>
      <c r="U97" s="325"/>
      <c r="V97" s="325"/>
      <c r="W97" s="325"/>
      <c r="X97" s="325"/>
      <c r="Y97" s="325"/>
      <c r="Z97" s="325"/>
      <c r="AA97" s="325"/>
      <c r="AB97" s="325"/>
      <c r="AC97" s="325"/>
      <c r="AD97" s="325"/>
      <c r="AE97" s="325"/>
      <c r="AF97" s="325"/>
      <c r="AG97" s="325"/>
      <c r="AH97" s="325"/>
      <c r="AI97" s="325"/>
      <c r="AJ97" s="325"/>
      <c r="AK97" s="325"/>
      <c r="AL97" s="325"/>
      <c r="AM97" s="325"/>
      <c r="AN97" s="325"/>
      <c r="AO97" s="325"/>
      <c r="AP97" s="325"/>
      <c r="AQ97" s="325"/>
      <c r="AR97" s="325"/>
      <c r="AS97" s="325"/>
      <c r="AT97" s="325"/>
      <c r="AU97" s="325"/>
      <c r="AV97" s="325"/>
      <c r="AW97" s="325"/>
      <c r="AX97" s="325"/>
      <c r="AY97" s="325"/>
      <c r="AZ97" s="325"/>
      <c r="BA97" s="325"/>
      <c r="BB97" s="325"/>
      <c r="BC97" s="325"/>
      <c r="BD97" s="325"/>
      <c r="BE97" s="325"/>
      <c r="BF97" s="325"/>
      <c r="BG97" s="325"/>
      <c r="BH97" s="325"/>
      <c r="BI97" s="325"/>
      <c r="BJ97" s="325"/>
      <c r="BK97" s="325"/>
      <c r="BL97" s="325"/>
      <c r="BM97" s="325"/>
      <c r="BN97" s="325"/>
      <c r="BO97" s="325"/>
      <c r="BP97" s="325"/>
      <c r="BQ97" s="325"/>
      <c r="BR97" s="325"/>
      <c r="BS97" s="325"/>
      <c r="BT97" s="325"/>
      <c r="BU97" s="325"/>
      <c r="BV97" s="325"/>
      <c r="BW97" s="325"/>
      <c r="BX97" s="325"/>
      <c r="BY97" s="325"/>
      <c r="BZ97" s="325"/>
      <c r="CA97" s="325"/>
      <c r="CB97" s="325"/>
      <c r="CC97" s="325"/>
      <c r="CD97" s="325"/>
      <c r="CE97" s="325"/>
      <c r="CF97" s="325"/>
      <c r="CG97" s="325"/>
      <c r="CH97" s="325"/>
      <c r="CI97" s="325"/>
      <c r="CJ97" s="325"/>
      <c r="CK97" s="325"/>
      <c r="CL97" s="325"/>
      <c r="CM97" s="325"/>
      <c r="CN97" s="325"/>
      <c r="CO97" s="325"/>
      <c r="CP97" s="325"/>
      <c r="CQ97" s="325"/>
      <c r="CR97" s="325"/>
      <c r="CS97" s="325"/>
      <c r="CT97" s="325"/>
      <c r="CU97" s="325"/>
      <c r="CV97" s="325"/>
      <c r="CW97" s="325"/>
      <c r="CX97" s="325"/>
      <c r="CY97" s="325"/>
      <c r="CZ97" s="325"/>
      <c r="DA97" s="325"/>
      <c r="DB97" s="325"/>
      <c r="DC97" s="325"/>
      <c r="DD97" s="325"/>
      <c r="DE97" s="325"/>
      <c r="DF97" s="325"/>
      <c r="DG97" s="325"/>
      <c r="DH97" s="325"/>
      <c r="DI97" s="325"/>
      <c r="DJ97" s="325"/>
      <c r="DK97" s="325"/>
      <c r="DL97" s="325"/>
      <c r="DM97" s="325"/>
      <c r="DN97" s="325"/>
      <c r="DO97" s="325"/>
      <c r="DP97" s="325"/>
      <c r="DQ97" s="325"/>
      <c r="DR97" s="325"/>
      <c r="DS97" s="325"/>
      <c r="DT97" s="325"/>
      <c r="DU97" s="325"/>
      <c r="DV97" s="325"/>
      <c r="DW97" s="325"/>
      <c r="DX97" s="325"/>
      <c r="DY97" s="325"/>
      <c r="DZ97" s="325"/>
      <c r="EA97" s="325"/>
      <c r="EB97" s="325"/>
      <c r="EC97" s="325"/>
      <c r="ED97" s="325"/>
      <c r="EE97" s="325"/>
      <c r="EF97" s="325"/>
      <c r="EG97" s="325"/>
      <c r="EH97" s="325"/>
      <c r="EI97" s="325"/>
      <c r="EJ97" s="325"/>
      <c r="EK97" s="325"/>
      <c r="EL97" s="325"/>
      <c r="EM97" s="325"/>
      <c r="EN97" s="325"/>
      <c r="EO97" s="325"/>
      <c r="EP97" s="325"/>
      <c r="EQ97" s="325"/>
      <c r="ER97" s="325"/>
      <c r="ES97" s="325"/>
      <c r="ET97" s="325"/>
      <c r="EU97" s="325"/>
      <c r="EV97" s="325"/>
      <c r="EW97" s="325"/>
      <c r="EX97" s="325"/>
      <c r="EY97" s="325"/>
      <c r="EZ97" s="325"/>
      <c r="FA97" s="325"/>
      <c r="FB97" s="325"/>
      <c r="FC97" s="325"/>
      <c r="FD97" s="325"/>
      <c r="FE97" s="325"/>
      <c r="FF97" s="325"/>
      <c r="FG97" s="325"/>
      <c r="FH97" s="325"/>
      <c r="FI97" s="325"/>
      <c r="FJ97" s="325"/>
      <c r="FK97" s="325"/>
      <c r="FL97" s="325"/>
      <c r="FM97" s="325"/>
      <c r="FN97" s="325"/>
      <c r="FO97" s="325"/>
      <c r="FP97" s="325"/>
      <c r="FQ97" s="325"/>
      <c r="FR97" s="325"/>
      <c r="FS97" s="325"/>
      <c r="FT97" s="325"/>
      <c r="FU97" s="325"/>
      <c r="FV97" s="325"/>
      <c r="FW97" s="325"/>
      <c r="FX97" s="325"/>
      <c r="FY97" s="325"/>
      <c r="FZ97" s="325"/>
      <c r="GA97" s="325"/>
      <c r="GB97" s="325"/>
      <c r="GC97" s="325"/>
      <c r="GD97" s="325"/>
      <c r="GE97" s="325"/>
      <c r="GF97" s="325"/>
      <c r="GG97" s="325"/>
      <c r="GH97" s="325"/>
      <c r="GI97" s="325"/>
      <c r="GJ97" s="325"/>
      <c r="GK97" s="325"/>
      <c r="GL97" s="325"/>
      <c r="GM97" s="325"/>
      <c r="GN97" s="325"/>
      <c r="GO97" s="325"/>
      <c r="GP97" s="325"/>
      <c r="GQ97" s="325"/>
      <c r="GR97" s="325"/>
      <c r="GS97" s="325"/>
      <c r="GT97" s="325"/>
      <c r="GU97" s="325"/>
      <c r="GV97" s="325"/>
      <c r="GW97" s="325"/>
      <c r="GX97" s="325"/>
      <c r="GY97" s="325"/>
      <c r="GZ97" s="325"/>
      <c r="HA97" s="325"/>
      <c r="HB97" s="325"/>
      <c r="HC97" s="325"/>
      <c r="HD97" s="325"/>
      <c r="HE97" s="325"/>
      <c r="HF97" s="325"/>
      <c r="HG97" s="325"/>
      <c r="HH97" s="325"/>
      <c r="HI97" s="325"/>
      <c r="HJ97" s="325"/>
      <c r="HK97" s="325"/>
      <c r="HL97" s="325"/>
      <c r="HM97" s="325"/>
      <c r="HN97" s="325"/>
      <c r="HO97" s="325"/>
      <c r="HP97" s="325"/>
      <c r="HQ97" s="325"/>
      <c r="HR97" s="325"/>
      <c r="HS97" s="325"/>
      <c r="HT97" s="325"/>
      <c r="HU97" s="325"/>
      <c r="HV97" s="393"/>
      <c r="HW97" s="393"/>
      <c r="HX97" s="393"/>
      <c r="HY97" s="393"/>
      <c r="HZ97" s="393"/>
      <c r="IA97" s="393"/>
      <c r="IB97" s="393"/>
      <c r="IC97" s="393"/>
      <c r="ID97" s="393"/>
      <c r="IE97" s="393"/>
      <c r="IF97" s="393"/>
      <c r="IG97" s="393"/>
      <c r="IH97" s="393"/>
      <c r="II97" s="393"/>
      <c r="IJ97" s="393"/>
      <c r="IK97" s="393"/>
      <c r="IL97" s="393"/>
      <c r="IM97" s="393"/>
      <c r="IN97" s="393"/>
      <c r="IO97" s="393"/>
      <c r="IP97" s="393"/>
      <c r="IQ97" s="393"/>
      <c r="IR97" s="393"/>
      <c r="IS97" s="393"/>
      <c r="IT97" s="393"/>
      <c r="IU97" s="393"/>
      <c r="IV97" s="393"/>
    </row>
    <row r="98" spans="1:256" s="394" customFormat="1" ht="14.25" x14ac:dyDescent="0.2">
      <c r="A98" s="390" t="s">
        <v>1422</v>
      </c>
      <c r="B98" s="391" t="s">
        <v>1423</v>
      </c>
      <c r="C98" s="392">
        <v>1000</v>
      </c>
      <c r="D98" s="358" t="s">
        <v>250</v>
      </c>
      <c r="E98" s="339"/>
      <c r="F98" s="339">
        <f t="shared" si="4"/>
        <v>0</v>
      </c>
      <c r="G98" s="339"/>
      <c r="H98" s="339">
        <f t="shared" si="5"/>
        <v>0</v>
      </c>
      <c r="I98" s="325"/>
      <c r="J98" s="325"/>
      <c r="K98" s="325"/>
      <c r="L98" s="325"/>
      <c r="M98" s="325"/>
      <c r="N98" s="325"/>
      <c r="O98" s="325"/>
      <c r="P98" s="325"/>
      <c r="Q98" s="325"/>
      <c r="R98" s="325"/>
      <c r="S98" s="325"/>
      <c r="T98" s="325"/>
      <c r="U98" s="325"/>
      <c r="V98" s="325"/>
      <c r="W98" s="325"/>
      <c r="X98" s="325"/>
      <c r="Y98" s="325"/>
      <c r="Z98" s="325"/>
      <c r="AA98" s="325"/>
      <c r="AB98" s="325"/>
      <c r="AC98" s="325"/>
      <c r="AD98" s="325"/>
      <c r="AE98" s="325"/>
      <c r="AF98" s="325"/>
      <c r="AG98" s="325"/>
      <c r="AH98" s="325"/>
      <c r="AI98" s="325"/>
      <c r="AJ98" s="325"/>
      <c r="AK98" s="325"/>
      <c r="AL98" s="325"/>
      <c r="AM98" s="325"/>
      <c r="AN98" s="325"/>
      <c r="AO98" s="325"/>
      <c r="AP98" s="325"/>
      <c r="AQ98" s="325"/>
      <c r="AR98" s="325"/>
      <c r="AS98" s="325"/>
      <c r="AT98" s="325"/>
      <c r="AU98" s="325"/>
      <c r="AV98" s="325"/>
      <c r="AW98" s="325"/>
      <c r="AX98" s="325"/>
      <c r="AY98" s="325"/>
      <c r="AZ98" s="325"/>
      <c r="BA98" s="325"/>
      <c r="BB98" s="325"/>
      <c r="BC98" s="325"/>
      <c r="BD98" s="325"/>
      <c r="BE98" s="325"/>
      <c r="BF98" s="325"/>
      <c r="BG98" s="325"/>
      <c r="BH98" s="325"/>
      <c r="BI98" s="325"/>
      <c r="BJ98" s="325"/>
      <c r="BK98" s="325"/>
      <c r="BL98" s="325"/>
      <c r="BM98" s="325"/>
      <c r="BN98" s="325"/>
      <c r="BO98" s="325"/>
      <c r="BP98" s="325"/>
      <c r="BQ98" s="325"/>
      <c r="BR98" s="325"/>
      <c r="BS98" s="325"/>
      <c r="BT98" s="325"/>
      <c r="BU98" s="325"/>
      <c r="BV98" s="325"/>
      <c r="BW98" s="325"/>
      <c r="BX98" s="325"/>
      <c r="BY98" s="325"/>
      <c r="BZ98" s="325"/>
      <c r="CA98" s="325"/>
      <c r="CB98" s="325"/>
      <c r="CC98" s="325"/>
      <c r="CD98" s="325"/>
      <c r="CE98" s="325"/>
      <c r="CF98" s="325"/>
      <c r="CG98" s="325"/>
      <c r="CH98" s="325"/>
      <c r="CI98" s="325"/>
      <c r="CJ98" s="325"/>
      <c r="CK98" s="325"/>
      <c r="CL98" s="325"/>
      <c r="CM98" s="325"/>
      <c r="CN98" s="325"/>
      <c r="CO98" s="325"/>
      <c r="CP98" s="325"/>
      <c r="CQ98" s="325"/>
      <c r="CR98" s="325"/>
      <c r="CS98" s="325"/>
      <c r="CT98" s="325"/>
      <c r="CU98" s="325"/>
      <c r="CV98" s="325"/>
      <c r="CW98" s="325"/>
      <c r="CX98" s="325"/>
      <c r="CY98" s="325"/>
      <c r="CZ98" s="325"/>
      <c r="DA98" s="325"/>
      <c r="DB98" s="325"/>
      <c r="DC98" s="325"/>
      <c r="DD98" s="325"/>
      <c r="DE98" s="325"/>
      <c r="DF98" s="325"/>
      <c r="DG98" s="325"/>
      <c r="DH98" s="325"/>
      <c r="DI98" s="325"/>
      <c r="DJ98" s="325"/>
      <c r="DK98" s="325"/>
      <c r="DL98" s="325"/>
      <c r="DM98" s="325"/>
      <c r="DN98" s="325"/>
      <c r="DO98" s="325"/>
      <c r="DP98" s="325"/>
      <c r="DQ98" s="325"/>
      <c r="DR98" s="325"/>
      <c r="DS98" s="325"/>
      <c r="DT98" s="325"/>
      <c r="DU98" s="325"/>
      <c r="DV98" s="325"/>
      <c r="DW98" s="325"/>
      <c r="DX98" s="325"/>
      <c r="DY98" s="325"/>
      <c r="DZ98" s="325"/>
      <c r="EA98" s="325"/>
      <c r="EB98" s="325"/>
      <c r="EC98" s="325"/>
      <c r="ED98" s="325"/>
      <c r="EE98" s="325"/>
      <c r="EF98" s="325"/>
      <c r="EG98" s="325"/>
      <c r="EH98" s="325"/>
      <c r="EI98" s="325"/>
      <c r="EJ98" s="325"/>
      <c r="EK98" s="325"/>
      <c r="EL98" s="325"/>
      <c r="EM98" s="325"/>
      <c r="EN98" s="325"/>
      <c r="EO98" s="325"/>
      <c r="EP98" s="325"/>
      <c r="EQ98" s="325"/>
      <c r="ER98" s="325"/>
      <c r="ES98" s="325"/>
      <c r="ET98" s="325"/>
      <c r="EU98" s="325"/>
      <c r="EV98" s="325"/>
      <c r="EW98" s="325"/>
      <c r="EX98" s="325"/>
      <c r="EY98" s="325"/>
      <c r="EZ98" s="325"/>
      <c r="FA98" s="325"/>
      <c r="FB98" s="325"/>
      <c r="FC98" s="325"/>
      <c r="FD98" s="325"/>
      <c r="FE98" s="325"/>
      <c r="FF98" s="325"/>
      <c r="FG98" s="325"/>
      <c r="FH98" s="325"/>
      <c r="FI98" s="325"/>
      <c r="FJ98" s="325"/>
      <c r="FK98" s="325"/>
      <c r="FL98" s="325"/>
      <c r="FM98" s="325"/>
      <c r="FN98" s="325"/>
      <c r="FO98" s="325"/>
      <c r="FP98" s="325"/>
      <c r="FQ98" s="325"/>
      <c r="FR98" s="325"/>
      <c r="FS98" s="325"/>
      <c r="FT98" s="325"/>
      <c r="FU98" s="325"/>
      <c r="FV98" s="325"/>
      <c r="FW98" s="325"/>
      <c r="FX98" s="325"/>
      <c r="FY98" s="325"/>
      <c r="FZ98" s="325"/>
      <c r="GA98" s="325"/>
      <c r="GB98" s="325"/>
      <c r="GC98" s="325"/>
      <c r="GD98" s="325"/>
      <c r="GE98" s="325"/>
      <c r="GF98" s="325"/>
      <c r="GG98" s="325"/>
      <c r="GH98" s="325"/>
      <c r="GI98" s="325"/>
      <c r="GJ98" s="325"/>
      <c r="GK98" s="325"/>
      <c r="GL98" s="325"/>
      <c r="GM98" s="325"/>
      <c r="GN98" s="325"/>
      <c r="GO98" s="325"/>
      <c r="GP98" s="325"/>
      <c r="GQ98" s="325"/>
      <c r="GR98" s="325"/>
      <c r="GS98" s="325"/>
      <c r="GT98" s="325"/>
      <c r="GU98" s="325"/>
      <c r="GV98" s="325"/>
      <c r="GW98" s="325"/>
      <c r="GX98" s="325"/>
      <c r="GY98" s="325"/>
      <c r="GZ98" s="325"/>
      <c r="HA98" s="325"/>
      <c r="HB98" s="325"/>
      <c r="HC98" s="325"/>
      <c r="HD98" s="325"/>
      <c r="HE98" s="325"/>
      <c r="HF98" s="325"/>
      <c r="HG98" s="325"/>
      <c r="HH98" s="325"/>
      <c r="HI98" s="325"/>
      <c r="HJ98" s="325"/>
      <c r="HK98" s="325"/>
      <c r="HL98" s="325"/>
      <c r="HM98" s="325"/>
      <c r="HN98" s="325"/>
      <c r="HO98" s="325"/>
      <c r="HP98" s="325"/>
      <c r="HQ98" s="325"/>
      <c r="HR98" s="325"/>
      <c r="HS98" s="325"/>
      <c r="HT98" s="325"/>
      <c r="HU98" s="325"/>
      <c r="HV98" s="393"/>
      <c r="HW98" s="393"/>
      <c r="HX98" s="393"/>
      <c r="HY98" s="393"/>
      <c r="HZ98" s="393"/>
      <c r="IA98" s="393"/>
      <c r="IB98" s="393"/>
      <c r="IC98" s="393"/>
      <c r="ID98" s="393"/>
      <c r="IE98" s="393"/>
      <c r="IF98" s="393"/>
      <c r="IG98" s="393"/>
      <c r="IH98" s="393"/>
      <c r="II98" s="393"/>
      <c r="IJ98" s="393"/>
      <c r="IK98" s="393"/>
      <c r="IL98" s="393"/>
      <c r="IM98" s="393"/>
      <c r="IN98" s="393"/>
      <c r="IO98" s="393"/>
      <c r="IP98" s="393"/>
      <c r="IQ98" s="393"/>
      <c r="IR98" s="393"/>
      <c r="IS98" s="393"/>
      <c r="IT98" s="393"/>
      <c r="IU98" s="393"/>
      <c r="IV98" s="393"/>
    </row>
    <row r="99" spans="1:256" s="394" customFormat="1" ht="14.25" x14ac:dyDescent="0.2">
      <c r="A99" s="390" t="s">
        <v>1424</v>
      </c>
      <c r="B99" s="391" t="s">
        <v>1425</v>
      </c>
      <c r="C99" s="392">
        <v>150</v>
      </c>
      <c r="D99" s="358" t="s">
        <v>250</v>
      </c>
      <c r="E99" s="339"/>
      <c r="F99" s="339">
        <f t="shared" si="4"/>
        <v>0</v>
      </c>
      <c r="G99" s="339"/>
      <c r="H99" s="339">
        <f t="shared" si="5"/>
        <v>0</v>
      </c>
      <c r="I99" s="325"/>
      <c r="J99" s="325"/>
      <c r="K99" s="325"/>
      <c r="L99" s="325"/>
      <c r="M99" s="325"/>
      <c r="N99" s="325"/>
      <c r="O99" s="325"/>
      <c r="P99" s="325"/>
      <c r="Q99" s="325"/>
      <c r="R99" s="325"/>
      <c r="S99" s="325"/>
      <c r="T99" s="325"/>
      <c r="U99" s="325"/>
      <c r="V99" s="325"/>
      <c r="W99" s="325"/>
      <c r="X99" s="325"/>
      <c r="Y99" s="325"/>
      <c r="Z99" s="325"/>
      <c r="AA99" s="325"/>
      <c r="AB99" s="325"/>
      <c r="AC99" s="325"/>
      <c r="AD99" s="325"/>
      <c r="AE99" s="325"/>
      <c r="AF99" s="325"/>
      <c r="AG99" s="325"/>
      <c r="AH99" s="325"/>
      <c r="AI99" s="325"/>
      <c r="AJ99" s="325"/>
      <c r="AK99" s="325"/>
      <c r="AL99" s="325"/>
      <c r="AM99" s="325"/>
      <c r="AN99" s="325"/>
      <c r="AO99" s="325"/>
      <c r="AP99" s="325"/>
      <c r="AQ99" s="325"/>
      <c r="AR99" s="325"/>
      <c r="AS99" s="325"/>
      <c r="AT99" s="325"/>
      <c r="AU99" s="325"/>
      <c r="AV99" s="325"/>
      <c r="AW99" s="325"/>
      <c r="AX99" s="325"/>
      <c r="AY99" s="325"/>
      <c r="AZ99" s="325"/>
      <c r="BA99" s="325"/>
      <c r="BB99" s="325"/>
      <c r="BC99" s="325"/>
      <c r="BD99" s="325"/>
      <c r="BE99" s="325"/>
      <c r="BF99" s="325"/>
      <c r="BG99" s="325"/>
      <c r="BH99" s="325"/>
      <c r="BI99" s="325"/>
      <c r="BJ99" s="325"/>
      <c r="BK99" s="325"/>
      <c r="BL99" s="325"/>
      <c r="BM99" s="325"/>
      <c r="BN99" s="325"/>
      <c r="BO99" s="325"/>
      <c r="BP99" s="325"/>
      <c r="BQ99" s="325"/>
      <c r="BR99" s="325"/>
      <c r="BS99" s="325"/>
      <c r="BT99" s="325"/>
      <c r="BU99" s="325"/>
      <c r="BV99" s="325"/>
      <c r="BW99" s="325"/>
      <c r="BX99" s="325"/>
      <c r="BY99" s="325"/>
      <c r="BZ99" s="325"/>
      <c r="CA99" s="325"/>
      <c r="CB99" s="325"/>
      <c r="CC99" s="325"/>
      <c r="CD99" s="325"/>
      <c r="CE99" s="325"/>
      <c r="CF99" s="325"/>
      <c r="CG99" s="325"/>
      <c r="CH99" s="325"/>
      <c r="CI99" s="325"/>
      <c r="CJ99" s="325"/>
      <c r="CK99" s="325"/>
      <c r="CL99" s="325"/>
      <c r="CM99" s="325"/>
      <c r="CN99" s="325"/>
      <c r="CO99" s="325"/>
      <c r="CP99" s="325"/>
      <c r="CQ99" s="325"/>
      <c r="CR99" s="325"/>
      <c r="CS99" s="325"/>
      <c r="CT99" s="325"/>
      <c r="CU99" s="325"/>
      <c r="CV99" s="325"/>
      <c r="CW99" s="325"/>
      <c r="CX99" s="325"/>
      <c r="CY99" s="325"/>
      <c r="CZ99" s="325"/>
      <c r="DA99" s="325"/>
      <c r="DB99" s="325"/>
      <c r="DC99" s="325"/>
      <c r="DD99" s="325"/>
      <c r="DE99" s="325"/>
      <c r="DF99" s="325"/>
      <c r="DG99" s="325"/>
      <c r="DH99" s="325"/>
      <c r="DI99" s="325"/>
      <c r="DJ99" s="325"/>
      <c r="DK99" s="325"/>
      <c r="DL99" s="325"/>
      <c r="DM99" s="325"/>
      <c r="DN99" s="325"/>
      <c r="DO99" s="325"/>
      <c r="DP99" s="325"/>
      <c r="DQ99" s="325"/>
      <c r="DR99" s="325"/>
      <c r="DS99" s="325"/>
      <c r="DT99" s="325"/>
      <c r="DU99" s="325"/>
      <c r="DV99" s="325"/>
      <c r="DW99" s="325"/>
      <c r="DX99" s="325"/>
      <c r="DY99" s="325"/>
      <c r="DZ99" s="325"/>
      <c r="EA99" s="325"/>
      <c r="EB99" s="325"/>
      <c r="EC99" s="325"/>
      <c r="ED99" s="325"/>
      <c r="EE99" s="325"/>
      <c r="EF99" s="325"/>
      <c r="EG99" s="325"/>
      <c r="EH99" s="325"/>
      <c r="EI99" s="325"/>
      <c r="EJ99" s="325"/>
      <c r="EK99" s="325"/>
      <c r="EL99" s="325"/>
      <c r="EM99" s="325"/>
      <c r="EN99" s="325"/>
      <c r="EO99" s="325"/>
      <c r="EP99" s="325"/>
      <c r="EQ99" s="325"/>
      <c r="ER99" s="325"/>
      <c r="ES99" s="325"/>
      <c r="ET99" s="325"/>
      <c r="EU99" s="325"/>
      <c r="EV99" s="325"/>
      <c r="EW99" s="325"/>
      <c r="EX99" s="325"/>
      <c r="EY99" s="325"/>
      <c r="EZ99" s="325"/>
      <c r="FA99" s="325"/>
      <c r="FB99" s="325"/>
      <c r="FC99" s="325"/>
      <c r="FD99" s="325"/>
      <c r="FE99" s="325"/>
      <c r="FF99" s="325"/>
      <c r="FG99" s="325"/>
      <c r="FH99" s="325"/>
      <c r="FI99" s="325"/>
      <c r="FJ99" s="325"/>
      <c r="FK99" s="325"/>
      <c r="FL99" s="325"/>
      <c r="FM99" s="325"/>
      <c r="FN99" s="325"/>
      <c r="FO99" s="325"/>
      <c r="FP99" s="325"/>
      <c r="FQ99" s="325"/>
      <c r="FR99" s="325"/>
      <c r="FS99" s="325"/>
      <c r="FT99" s="325"/>
      <c r="FU99" s="325"/>
      <c r="FV99" s="325"/>
      <c r="FW99" s="325"/>
      <c r="FX99" s="325"/>
      <c r="FY99" s="325"/>
      <c r="FZ99" s="325"/>
      <c r="GA99" s="325"/>
      <c r="GB99" s="325"/>
      <c r="GC99" s="325"/>
      <c r="GD99" s="325"/>
      <c r="GE99" s="325"/>
      <c r="GF99" s="325"/>
      <c r="GG99" s="325"/>
      <c r="GH99" s="325"/>
      <c r="GI99" s="325"/>
      <c r="GJ99" s="325"/>
      <c r="GK99" s="325"/>
      <c r="GL99" s="325"/>
      <c r="GM99" s="325"/>
      <c r="GN99" s="325"/>
      <c r="GO99" s="325"/>
      <c r="GP99" s="325"/>
      <c r="GQ99" s="325"/>
      <c r="GR99" s="325"/>
      <c r="GS99" s="325"/>
      <c r="GT99" s="325"/>
      <c r="GU99" s="325"/>
      <c r="GV99" s="325"/>
      <c r="GW99" s="325"/>
      <c r="GX99" s="325"/>
      <c r="GY99" s="325"/>
      <c r="GZ99" s="325"/>
      <c r="HA99" s="325"/>
      <c r="HB99" s="325"/>
      <c r="HC99" s="325"/>
      <c r="HD99" s="325"/>
      <c r="HE99" s="325"/>
      <c r="HF99" s="325"/>
      <c r="HG99" s="325"/>
      <c r="HH99" s="325"/>
      <c r="HI99" s="325"/>
      <c r="HJ99" s="325"/>
      <c r="HK99" s="325"/>
      <c r="HL99" s="325"/>
      <c r="HM99" s="325"/>
      <c r="HN99" s="325"/>
      <c r="HO99" s="325"/>
      <c r="HP99" s="325"/>
      <c r="HQ99" s="325"/>
      <c r="HR99" s="325"/>
      <c r="HS99" s="325"/>
      <c r="HT99" s="325"/>
      <c r="HU99" s="325"/>
      <c r="HV99" s="393"/>
      <c r="HW99" s="393"/>
      <c r="HX99" s="393"/>
      <c r="HY99" s="393"/>
      <c r="HZ99" s="393"/>
      <c r="IA99" s="393"/>
      <c r="IB99" s="393"/>
      <c r="IC99" s="393"/>
      <c r="ID99" s="393"/>
      <c r="IE99" s="393"/>
      <c r="IF99" s="393"/>
      <c r="IG99" s="393"/>
      <c r="IH99" s="393"/>
      <c r="II99" s="393"/>
      <c r="IJ99" s="393"/>
      <c r="IK99" s="393"/>
      <c r="IL99" s="393"/>
      <c r="IM99" s="393"/>
      <c r="IN99" s="393"/>
      <c r="IO99" s="393"/>
      <c r="IP99" s="393"/>
      <c r="IQ99" s="393"/>
      <c r="IR99" s="393"/>
      <c r="IS99" s="393"/>
      <c r="IT99" s="393"/>
      <c r="IU99" s="393"/>
      <c r="IV99" s="393"/>
    </row>
    <row r="100" spans="1:256" s="394" customFormat="1" ht="14.25" x14ac:dyDescent="0.2">
      <c r="A100" s="390" t="s">
        <v>1426</v>
      </c>
      <c r="B100" s="391" t="s">
        <v>1427</v>
      </c>
      <c r="C100" s="392">
        <v>350</v>
      </c>
      <c r="D100" s="358" t="s">
        <v>250</v>
      </c>
      <c r="E100" s="339"/>
      <c r="F100" s="339">
        <f t="shared" si="4"/>
        <v>0</v>
      </c>
      <c r="G100" s="339"/>
      <c r="H100" s="339">
        <f t="shared" si="5"/>
        <v>0</v>
      </c>
      <c r="I100" s="325"/>
      <c r="J100" s="325"/>
      <c r="K100" s="325"/>
      <c r="L100" s="325"/>
      <c r="M100" s="325"/>
      <c r="N100" s="325"/>
      <c r="O100" s="325"/>
      <c r="P100" s="325"/>
      <c r="Q100" s="325"/>
      <c r="R100" s="325"/>
      <c r="S100" s="325"/>
      <c r="T100" s="325"/>
      <c r="U100" s="325"/>
      <c r="V100" s="325"/>
      <c r="W100" s="325"/>
      <c r="X100" s="325"/>
      <c r="Y100" s="325"/>
      <c r="Z100" s="325"/>
      <c r="AA100" s="325"/>
      <c r="AB100" s="325"/>
      <c r="AC100" s="325"/>
      <c r="AD100" s="325"/>
      <c r="AE100" s="325"/>
      <c r="AF100" s="325"/>
      <c r="AG100" s="325"/>
      <c r="AH100" s="325"/>
      <c r="AI100" s="325"/>
      <c r="AJ100" s="325"/>
      <c r="AK100" s="325"/>
      <c r="AL100" s="325"/>
      <c r="AM100" s="325"/>
      <c r="AN100" s="325"/>
      <c r="AO100" s="325"/>
      <c r="AP100" s="325"/>
      <c r="AQ100" s="325"/>
      <c r="AR100" s="325"/>
      <c r="AS100" s="325"/>
      <c r="AT100" s="325"/>
      <c r="AU100" s="325"/>
      <c r="AV100" s="325"/>
      <c r="AW100" s="325"/>
      <c r="AX100" s="325"/>
      <c r="AY100" s="325"/>
      <c r="AZ100" s="325"/>
      <c r="BA100" s="325"/>
      <c r="BB100" s="325"/>
      <c r="BC100" s="325"/>
      <c r="BD100" s="325"/>
      <c r="BE100" s="325"/>
      <c r="BF100" s="325"/>
      <c r="BG100" s="325"/>
      <c r="BH100" s="325"/>
      <c r="BI100" s="325"/>
      <c r="BJ100" s="325"/>
      <c r="BK100" s="325"/>
      <c r="BL100" s="325"/>
      <c r="BM100" s="325"/>
      <c r="BN100" s="325"/>
      <c r="BO100" s="325"/>
      <c r="BP100" s="325"/>
      <c r="BQ100" s="325"/>
      <c r="BR100" s="325"/>
      <c r="BS100" s="325"/>
      <c r="BT100" s="325"/>
      <c r="BU100" s="325"/>
      <c r="BV100" s="325"/>
      <c r="BW100" s="325"/>
      <c r="BX100" s="325"/>
      <c r="BY100" s="325"/>
      <c r="BZ100" s="325"/>
      <c r="CA100" s="325"/>
      <c r="CB100" s="325"/>
      <c r="CC100" s="325"/>
      <c r="CD100" s="325"/>
      <c r="CE100" s="325"/>
      <c r="CF100" s="325"/>
      <c r="CG100" s="325"/>
      <c r="CH100" s="325"/>
      <c r="CI100" s="325"/>
      <c r="CJ100" s="325"/>
      <c r="CK100" s="325"/>
      <c r="CL100" s="325"/>
      <c r="CM100" s="325"/>
      <c r="CN100" s="325"/>
      <c r="CO100" s="325"/>
      <c r="CP100" s="325"/>
      <c r="CQ100" s="325"/>
      <c r="CR100" s="325"/>
      <c r="CS100" s="325"/>
      <c r="CT100" s="325"/>
      <c r="CU100" s="325"/>
      <c r="CV100" s="325"/>
      <c r="CW100" s="325"/>
      <c r="CX100" s="325"/>
      <c r="CY100" s="325"/>
      <c r="CZ100" s="325"/>
      <c r="DA100" s="325"/>
      <c r="DB100" s="325"/>
      <c r="DC100" s="325"/>
      <c r="DD100" s="325"/>
      <c r="DE100" s="325"/>
      <c r="DF100" s="325"/>
      <c r="DG100" s="325"/>
      <c r="DH100" s="325"/>
      <c r="DI100" s="325"/>
      <c r="DJ100" s="325"/>
      <c r="DK100" s="325"/>
      <c r="DL100" s="325"/>
      <c r="DM100" s="325"/>
      <c r="DN100" s="325"/>
      <c r="DO100" s="325"/>
      <c r="DP100" s="325"/>
      <c r="DQ100" s="325"/>
      <c r="DR100" s="325"/>
      <c r="DS100" s="325"/>
      <c r="DT100" s="325"/>
      <c r="DU100" s="325"/>
      <c r="DV100" s="325"/>
      <c r="DW100" s="325"/>
      <c r="DX100" s="325"/>
      <c r="DY100" s="325"/>
      <c r="DZ100" s="325"/>
      <c r="EA100" s="325"/>
      <c r="EB100" s="325"/>
      <c r="EC100" s="325"/>
      <c r="ED100" s="325"/>
      <c r="EE100" s="325"/>
      <c r="EF100" s="325"/>
      <c r="EG100" s="325"/>
      <c r="EH100" s="325"/>
      <c r="EI100" s="325"/>
      <c r="EJ100" s="325"/>
      <c r="EK100" s="325"/>
      <c r="EL100" s="325"/>
      <c r="EM100" s="325"/>
      <c r="EN100" s="325"/>
      <c r="EO100" s="325"/>
      <c r="EP100" s="325"/>
      <c r="EQ100" s="325"/>
      <c r="ER100" s="325"/>
      <c r="ES100" s="325"/>
      <c r="ET100" s="325"/>
      <c r="EU100" s="325"/>
      <c r="EV100" s="325"/>
      <c r="EW100" s="325"/>
      <c r="EX100" s="325"/>
      <c r="EY100" s="325"/>
      <c r="EZ100" s="325"/>
      <c r="FA100" s="325"/>
      <c r="FB100" s="325"/>
      <c r="FC100" s="325"/>
      <c r="FD100" s="325"/>
      <c r="FE100" s="325"/>
      <c r="FF100" s="325"/>
      <c r="FG100" s="325"/>
      <c r="FH100" s="325"/>
      <c r="FI100" s="325"/>
      <c r="FJ100" s="325"/>
      <c r="FK100" s="325"/>
      <c r="FL100" s="325"/>
      <c r="FM100" s="325"/>
      <c r="FN100" s="325"/>
      <c r="FO100" s="325"/>
      <c r="FP100" s="325"/>
      <c r="FQ100" s="325"/>
      <c r="FR100" s="325"/>
      <c r="FS100" s="325"/>
      <c r="FT100" s="325"/>
      <c r="FU100" s="325"/>
      <c r="FV100" s="325"/>
      <c r="FW100" s="325"/>
      <c r="FX100" s="325"/>
      <c r="FY100" s="325"/>
      <c r="FZ100" s="325"/>
      <c r="GA100" s="325"/>
      <c r="GB100" s="325"/>
      <c r="GC100" s="325"/>
      <c r="GD100" s="325"/>
      <c r="GE100" s="325"/>
      <c r="GF100" s="325"/>
      <c r="GG100" s="325"/>
      <c r="GH100" s="325"/>
      <c r="GI100" s="325"/>
      <c r="GJ100" s="325"/>
      <c r="GK100" s="325"/>
      <c r="GL100" s="325"/>
      <c r="GM100" s="325"/>
      <c r="GN100" s="325"/>
      <c r="GO100" s="325"/>
      <c r="GP100" s="325"/>
      <c r="GQ100" s="325"/>
      <c r="GR100" s="325"/>
      <c r="GS100" s="325"/>
      <c r="GT100" s="325"/>
      <c r="GU100" s="325"/>
      <c r="GV100" s="325"/>
      <c r="GW100" s="325"/>
      <c r="GX100" s="325"/>
      <c r="GY100" s="325"/>
      <c r="GZ100" s="325"/>
      <c r="HA100" s="325"/>
      <c r="HB100" s="325"/>
      <c r="HC100" s="325"/>
      <c r="HD100" s="325"/>
      <c r="HE100" s="325"/>
      <c r="HF100" s="325"/>
      <c r="HG100" s="325"/>
      <c r="HH100" s="325"/>
      <c r="HI100" s="325"/>
      <c r="HJ100" s="325"/>
      <c r="HK100" s="325"/>
      <c r="HL100" s="325"/>
      <c r="HM100" s="325"/>
      <c r="HN100" s="325"/>
      <c r="HO100" s="325"/>
      <c r="HP100" s="325"/>
      <c r="HQ100" s="325"/>
      <c r="HR100" s="325"/>
      <c r="HS100" s="325"/>
      <c r="HT100" s="325"/>
      <c r="HU100" s="325"/>
      <c r="HV100" s="393"/>
      <c r="HW100" s="393"/>
      <c r="HX100" s="393"/>
      <c r="HY100" s="393"/>
      <c r="HZ100" s="393"/>
      <c r="IA100" s="393"/>
      <c r="IB100" s="393"/>
      <c r="IC100" s="393"/>
      <c r="ID100" s="393"/>
      <c r="IE100" s="393"/>
      <c r="IF100" s="393"/>
      <c r="IG100" s="393"/>
      <c r="IH100" s="393"/>
      <c r="II100" s="393"/>
      <c r="IJ100" s="393"/>
      <c r="IK100" s="393"/>
      <c r="IL100" s="393"/>
      <c r="IM100" s="393"/>
      <c r="IN100" s="393"/>
      <c r="IO100" s="393"/>
      <c r="IP100" s="393"/>
      <c r="IQ100" s="393"/>
      <c r="IR100" s="393"/>
      <c r="IS100" s="393"/>
      <c r="IT100" s="393"/>
      <c r="IU100" s="393"/>
      <c r="IV100" s="393"/>
    </row>
    <row r="101" spans="1:256" s="394" customFormat="1" ht="14.25" x14ac:dyDescent="0.2">
      <c r="A101" s="390" t="s">
        <v>1428</v>
      </c>
      <c r="B101" s="391" t="s">
        <v>1429</v>
      </c>
      <c r="C101" s="392">
        <v>200</v>
      </c>
      <c r="D101" s="358" t="s">
        <v>250</v>
      </c>
      <c r="E101" s="339"/>
      <c r="F101" s="339">
        <f t="shared" si="4"/>
        <v>0</v>
      </c>
      <c r="G101" s="339"/>
      <c r="H101" s="339">
        <f t="shared" si="5"/>
        <v>0</v>
      </c>
      <c r="I101" s="325"/>
      <c r="J101" s="325"/>
      <c r="K101" s="325"/>
      <c r="L101" s="325"/>
      <c r="M101" s="325"/>
      <c r="N101" s="325"/>
      <c r="O101" s="325"/>
      <c r="P101" s="325"/>
      <c r="Q101" s="325"/>
      <c r="R101" s="325"/>
      <c r="S101" s="325"/>
      <c r="T101" s="325"/>
      <c r="U101" s="325"/>
      <c r="V101" s="325"/>
      <c r="W101" s="325"/>
      <c r="X101" s="325"/>
      <c r="Y101" s="325"/>
      <c r="Z101" s="325"/>
      <c r="AA101" s="325"/>
      <c r="AB101" s="325"/>
      <c r="AC101" s="325"/>
      <c r="AD101" s="325"/>
      <c r="AE101" s="325"/>
      <c r="AF101" s="325"/>
      <c r="AG101" s="325"/>
      <c r="AH101" s="325"/>
      <c r="AI101" s="325"/>
      <c r="AJ101" s="325"/>
      <c r="AK101" s="325"/>
      <c r="AL101" s="325"/>
      <c r="AM101" s="325"/>
      <c r="AN101" s="325"/>
      <c r="AO101" s="325"/>
      <c r="AP101" s="325"/>
      <c r="AQ101" s="325"/>
      <c r="AR101" s="325"/>
      <c r="AS101" s="325"/>
      <c r="AT101" s="325"/>
      <c r="AU101" s="325"/>
      <c r="AV101" s="325"/>
      <c r="AW101" s="325"/>
      <c r="AX101" s="325"/>
      <c r="AY101" s="325"/>
      <c r="AZ101" s="325"/>
      <c r="BA101" s="325"/>
      <c r="BB101" s="325"/>
      <c r="BC101" s="325"/>
      <c r="BD101" s="325"/>
      <c r="BE101" s="325"/>
      <c r="BF101" s="325"/>
      <c r="BG101" s="325"/>
      <c r="BH101" s="325"/>
      <c r="BI101" s="325"/>
      <c r="BJ101" s="325"/>
      <c r="BK101" s="325"/>
      <c r="BL101" s="325"/>
      <c r="BM101" s="325"/>
      <c r="BN101" s="325"/>
      <c r="BO101" s="325"/>
      <c r="BP101" s="325"/>
      <c r="BQ101" s="325"/>
      <c r="BR101" s="325"/>
      <c r="BS101" s="325"/>
      <c r="BT101" s="325"/>
      <c r="BU101" s="325"/>
      <c r="BV101" s="325"/>
      <c r="BW101" s="325"/>
      <c r="BX101" s="325"/>
      <c r="BY101" s="325"/>
      <c r="BZ101" s="325"/>
      <c r="CA101" s="325"/>
      <c r="CB101" s="325"/>
      <c r="CC101" s="325"/>
      <c r="CD101" s="325"/>
      <c r="CE101" s="325"/>
      <c r="CF101" s="325"/>
      <c r="CG101" s="325"/>
      <c r="CH101" s="325"/>
      <c r="CI101" s="325"/>
      <c r="CJ101" s="325"/>
      <c r="CK101" s="325"/>
      <c r="CL101" s="325"/>
      <c r="CM101" s="325"/>
      <c r="CN101" s="325"/>
      <c r="CO101" s="325"/>
      <c r="CP101" s="325"/>
      <c r="CQ101" s="325"/>
      <c r="CR101" s="325"/>
      <c r="CS101" s="325"/>
      <c r="CT101" s="325"/>
      <c r="CU101" s="325"/>
      <c r="CV101" s="325"/>
      <c r="CW101" s="325"/>
      <c r="CX101" s="325"/>
      <c r="CY101" s="325"/>
      <c r="CZ101" s="325"/>
      <c r="DA101" s="325"/>
      <c r="DB101" s="325"/>
      <c r="DC101" s="325"/>
      <c r="DD101" s="325"/>
      <c r="DE101" s="325"/>
      <c r="DF101" s="325"/>
      <c r="DG101" s="325"/>
      <c r="DH101" s="325"/>
      <c r="DI101" s="325"/>
      <c r="DJ101" s="325"/>
      <c r="DK101" s="325"/>
      <c r="DL101" s="325"/>
      <c r="DM101" s="325"/>
      <c r="DN101" s="325"/>
      <c r="DO101" s="325"/>
      <c r="DP101" s="325"/>
      <c r="DQ101" s="325"/>
      <c r="DR101" s="325"/>
      <c r="DS101" s="325"/>
      <c r="DT101" s="325"/>
      <c r="DU101" s="325"/>
      <c r="DV101" s="325"/>
      <c r="DW101" s="325"/>
      <c r="DX101" s="325"/>
      <c r="DY101" s="325"/>
      <c r="DZ101" s="325"/>
      <c r="EA101" s="325"/>
      <c r="EB101" s="325"/>
      <c r="EC101" s="325"/>
      <c r="ED101" s="325"/>
      <c r="EE101" s="325"/>
      <c r="EF101" s="325"/>
      <c r="EG101" s="325"/>
      <c r="EH101" s="325"/>
      <c r="EI101" s="325"/>
      <c r="EJ101" s="325"/>
      <c r="EK101" s="325"/>
      <c r="EL101" s="325"/>
      <c r="EM101" s="325"/>
      <c r="EN101" s="325"/>
      <c r="EO101" s="325"/>
      <c r="EP101" s="325"/>
      <c r="EQ101" s="325"/>
      <c r="ER101" s="325"/>
      <c r="ES101" s="325"/>
      <c r="ET101" s="325"/>
      <c r="EU101" s="325"/>
      <c r="EV101" s="325"/>
      <c r="EW101" s="325"/>
      <c r="EX101" s="325"/>
      <c r="EY101" s="325"/>
      <c r="EZ101" s="325"/>
      <c r="FA101" s="325"/>
      <c r="FB101" s="325"/>
      <c r="FC101" s="325"/>
      <c r="FD101" s="325"/>
      <c r="FE101" s="325"/>
      <c r="FF101" s="325"/>
      <c r="FG101" s="325"/>
      <c r="FH101" s="325"/>
      <c r="FI101" s="325"/>
      <c r="FJ101" s="325"/>
      <c r="FK101" s="325"/>
      <c r="FL101" s="325"/>
      <c r="FM101" s="325"/>
      <c r="FN101" s="325"/>
      <c r="FO101" s="325"/>
      <c r="FP101" s="325"/>
      <c r="FQ101" s="325"/>
      <c r="FR101" s="325"/>
      <c r="FS101" s="325"/>
      <c r="FT101" s="325"/>
      <c r="FU101" s="325"/>
      <c r="FV101" s="325"/>
      <c r="FW101" s="325"/>
      <c r="FX101" s="325"/>
      <c r="FY101" s="325"/>
      <c r="FZ101" s="325"/>
      <c r="GA101" s="325"/>
      <c r="GB101" s="325"/>
      <c r="GC101" s="325"/>
      <c r="GD101" s="325"/>
      <c r="GE101" s="325"/>
      <c r="GF101" s="325"/>
      <c r="GG101" s="325"/>
      <c r="GH101" s="325"/>
      <c r="GI101" s="325"/>
      <c r="GJ101" s="325"/>
      <c r="GK101" s="325"/>
      <c r="GL101" s="325"/>
      <c r="GM101" s="325"/>
      <c r="GN101" s="325"/>
      <c r="GO101" s="325"/>
      <c r="GP101" s="325"/>
      <c r="GQ101" s="325"/>
      <c r="GR101" s="325"/>
      <c r="GS101" s="325"/>
      <c r="GT101" s="325"/>
      <c r="GU101" s="325"/>
      <c r="GV101" s="325"/>
      <c r="GW101" s="325"/>
      <c r="GX101" s="325"/>
      <c r="GY101" s="325"/>
      <c r="GZ101" s="325"/>
      <c r="HA101" s="325"/>
      <c r="HB101" s="325"/>
      <c r="HC101" s="325"/>
      <c r="HD101" s="325"/>
      <c r="HE101" s="325"/>
      <c r="HF101" s="325"/>
      <c r="HG101" s="325"/>
      <c r="HH101" s="325"/>
      <c r="HI101" s="325"/>
      <c r="HJ101" s="325"/>
      <c r="HK101" s="325"/>
      <c r="HL101" s="325"/>
      <c r="HM101" s="325"/>
      <c r="HN101" s="325"/>
      <c r="HO101" s="325"/>
      <c r="HP101" s="325"/>
      <c r="HQ101" s="325"/>
      <c r="HR101" s="325"/>
      <c r="HS101" s="325"/>
      <c r="HT101" s="325"/>
      <c r="HU101" s="325"/>
      <c r="HV101" s="393"/>
      <c r="HW101" s="393"/>
      <c r="HX101" s="393"/>
      <c r="HY101" s="393"/>
      <c r="HZ101" s="393"/>
      <c r="IA101" s="393"/>
      <c r="IB101" s="393"/>
      <c r="IC101" s="393"/>
      <c r="ID101" s="393"/>
      <c r="IE101" s="393"/>
      <c r="IF101" s="393"/>
      <c r="IG101" s="393"/>
      <c r="IH101" s="393"/>
      <c r="II101" s="393"/>
      <c r="IJ101" s="393"/>
      <c r="IK101" s="393"/>
      <c r="IL101" s="393"/>
      <c r="IM101" s="393"/>
      <c r="IN101" s="393"/>
      <c r="IO101" s="393"/>
      <c r="IP101" s="393"/>
      <c r="IQ101" s="393"/>
      <c r="IR101" s="393"/>
      <c r="IS101" s="393"/>
      <c r="IT101" s="393"/>
      <c r="IU101" s="393"/>
      <c r="IV101" s="393"/>
    </row>
    <row r="102" spans="1:256" s="394" customFormat="1" ht="14.25" x14ac:dyDescent="0.2">
      <c r="A102" s="390" t="s">
        <v>1430</v>
      </c>
      <c r="B102" s="391" t="s">
        <v>1431</v>
      </c>
      <c r="C102" s="392">
        <v>650</v>
      </c>
      <c r="D102" s="358" t="s">
        <v>250</v>
      </c>
      <c r="E102" s="339"/>
      <c r="F102" s="339">
        <f t="shared" si="4"/>
        <v>0</v>
      </c>
      <c r="G102" s="339"/>
      <c r="H102" s="339">
        <f t="shared" si="5"/>
        <v>0</v>
      </c>
      <c r="I102" s="325"/>
      <c r="J102" s="325"/>
      <c r="K102" s="325"/>
      <c r="L102" s="325"/>
      <c r="M102" s="325"/>
      <c r="N102" s="325"/>
      <c r="O102" s="325"/>
      <c r="P102" s="325"/>
      <c r="Q102" s="325"/>
      <c r="R102" s="325"/>
      <c r="S102" s="325"/>
      <c r="T102" s="325"/>
      <c r="U102" s="325"/>
      <c r="V102" s="325"/>
      <c r="W102" s="325"/>
      <c r="X102" s="325"/>
      <c r="Y102" s="325"/>
      <c r="Z102" s="325"/>
      <c r="AA102" s="325"/>
      <c r="AB102" s="325"/>
      <c r="AC102" s="325"/>
      <c r="AD102" s="325"/>
      <c r="AE102" s="325"/>
      <c r="AF102" s="325"/>
      <c r="AG102" s="325"/>
      <c r="AH102" s="325"/>
      <c r="AI102" s="325"/>
      <c r="AJ102" s="325"/>
      <c r="AK102" s="325"/>
      <c r="AL102" s="325"/>
      <c r="AM102" s="325"/>
      <c r="AN102" s="325"/>
      <c r="AO102" s="325"/>
      <c r="AP102" s="325"/>
      <c r="AQ102" s="325"/>
      <c r="AR102" s="325"/>
      <c r="AS102" s="325"/>
      <c r="AT102" s="325"/>
      <c r="AU102" s="325"/>
      <c r="AV102" s="325"/>
      <c r="AW102" s="325"/>
      <c r="AX102" s="325"/>
      <c r="AY102" s="325"/>
      <c r="AZ102" s="325"/>
      <c r="BA102" s="325"/>
      <c r="BB102" s="325"/>
      <c r="BC102" s="325"/>
      <c r="BD102" s="325"/>
      <c r="BE102" s="325"/>
      <c r="BF102" s="325"/>
      <c r="BG102" s="325"/>
      <c r="BH102" s="325"/>
      <c r="BI102" s="325"/>
      <c r="BJ102" s="325"/>
      <c r="BK102" s="325"/>
      <c r="BL102" s="325"/>
      <c r="BM102" s="325"/>
      <c r="BN102" s="325"/>
      <c r="BO102" s="325"/>
      <c r="BP102" s="325"/>
      <c r="BQ102" s="325"/>
      <c r="BR102" s="325"/>
      <c r="BS102" s="325"/>
      <c r="BT102" s="325"/>
      <c r="BU102" s="325"/>
      <c r="BV102" s="325"/>
      <c r="BW102" s="325"/>
      <c r="BX102" s="325"/>
      <c r="BY102" s="325"/>
      <c r="BZ102" s="325"/>
      <c r="CA102" s="325"/>
      <c r="CB102" s="325"/>
      <c r="CC102" s="325"/>
      <c r="CD102" s="325"/>
      <c r="CE102" s="325"/>
      <c r="CF102" s="325"/>
      <c r="CG102" s="325"/>
      <c r="CH102" s="325"/>
      <c r="CI102" s="325"/>
      <c r="CJ102" s="325"/>
      <c r="CK102" s="325"/>
      <c r="CL102" s="325"/>
      <c r="CM102" s="325"/>
      <c r="CN102" s="325"/>
      <c r="CO102" s="325"/>
      <c r="CP102" s="325"/>
      <c r="CQ102" s="325"/>
      <c r="CR102" s="325"/>
      <c r="CS102" s="325"/>
      <c r="CT102" s="325"/>
      <c r="CU102" s="325"/>
      <c r="CV102" s="325"/>
      <c r="CW102" s="325"/>
      <c r="CX102" s="325"/>
      <c r="CY102" s="325"/>
      <c r="CZ102" s="325"/>
      <c r="DA102" s="325"/>
      <c r="DB102" s="325"/>
      <c r="DC102" s="325"/>
      <c r="DD102" s="325"/>
      <c r="DE102" s="325"/>
      <c r="DF102" s="325"/>
      <c r="DG102" s="325"/>
      <c r="DH102" s="325"/>
      <c r="DI102" s="325"/>
      <c r="DJ102" s="325"/>
      <c r="DK102" s="325"/>
      <c r="DL102" s="325"/>
      <c r="DM102" s="325"/>
      <c r="DN102" s="325"/>
      <c r="DO102" s="325"/>
      <c r="DP102" s="325"/>
      <c r="DQ102" s="325"/>
      <c r="DR102" s="325"/>
      <c r="DS102" s="325"/>
      <c r="DT102" s="325"/>
      <c r="DU102" s="325"/>
      <c r="DV102" s="325"/>
      <c r="DW102" s="325"/>
      <c r="DX102" s="325"/>
      <c r="DY102" s="325"/>
      <c r="DZ102" s="325"/>
      <c r="EA102" s="325"/>
      <c r="EB102" s="325"/>
      <c r="EC102" s="325"/>
      <c r="ED102" s="325"/>
      <c r="EE102" s="325"/>
      <c r="EF102" s="325"/>
      <c r="EG102" s="325"/>
      <c r="EH102" s="325"/>
      <c r="EI102" s="325"/>
      <c r="EJ102" s="325"/>
      <c r="EK102" s="325"/>
      <c r="EL102" s="325"/>
      <c r="EM102" s="325"/>
      <c r="EN102" s="325"/>
      <c r="EO102" s="325"/>
      <c r="EP102" s="325"/>
      <c r="EQ102" s="325"/>
      <c r="ER102" s="325"/>
      <c r="ES102" s="325"/>
      <c r="ET102" s="325"/>
      <c r="EU102" s="325"/>
      <c r="EV102" s="325"/>
      <c r="EW102" s="325"/>
      <c r="EX102" s="325"/>
      <c r="EY102" s="325"/>
      <c r="EZ102" s="325"/>
      <c r="FA102" s="325"/>
      <c r="FB102" s="325"/>
      <c r="FC102" s="325"/>
      <c r="FD102" s="325"/>
      <c r="FE102" s="325"/>
      <c r="FF102" s="325"/>
      <c r="FG102" s="325"/>
      <c r="FH102" s="325"/>
      <c r="FI102" s="325"/>
      <c r="FJ102" s="325"/>
      <c r="FK102" s="325"/>
      <c r="FL102" s="325"/>
      <c r="FM102" s="325"/>
      <c r="FN102" s="325"/>
      <c r="FO102" s="325"/>
      <c r="FP102" s="325"/>
      <c r="FQ102" s="325"/>
      <c r="FR102" s="325"/>
      <c r="FS102" s="325"/>
      <c r="FT102" s="325"/>
      <c r="FU102" s="325"/>
      <c r="FV102" s="325"/>
      <c r="FW102" s="325"/>
      <c r="FX102" s="325"/>
      <c r="FY102" s="325"/>
      <c r="FZ102" s="325"/>
      <c r="GA102" s="325"/>
      <c r="GB102" s="325"/>
      <c r="GC102" s="325"/>
      <c r="GD102" s="325"/>
      <c r="GE102" s="325"/>
      <c r="GF102" s="325"/>
      <c r="GG102" s="325"/>
      <c r="GH102" s="325"/>
      <c r="GI102" s="325"/>
      <c r="GJ102" s="325"/>
      <c r="GK102" s="325"/>
      <c r="GL102" s="325"/>
      <c r="GM102" s="325"/>
      <c r="GN102" s="325"/>
      <c r="GO102" s="325"/>
      <c r="GP102" s="325"/>
      <c r="GQ102" s="325"/>
      <c r="GR102" s="325"/>
      <c r="GS102" s="325"/>
      <c r="GT102" s="325"/>
      <c r="GU102" s="325"/>
      <c r="GV102" s="325"/>
      <c r="GW102" s="325"/>
      <c r="GX102" s="325"/>
      <c r="GY102" s="325"/>
      <c r="GZ102" s="325"/>
      <c r="HA102" s="325"/>
      <c r="HB102" s="325"/>
      <c r="HC102" s="325"/>
      <c r="HD102" s="325"/>
      <c r="HE102" s="325"/>
      <c r="HF102" s="325"/>
      <c r="HG102" s="325"/>
      <c r="HH102" s="325"/>
      <c r="HI102" s="325"/>
      <c r="HJ102" s="325"/>
      <c r="HK102" s="325"/>
      <c r="HL102" s="325"/>
      <c r="HM102" s="325"/>
      <c r="HN102" s="325"/>
      <c r="HO102" s="325"/>
      <c r="HP102" s="325"/>
      <c r="HQ102" s="325"/>
      <c r="HR102" s="325"/>
      <c r="HS102" s="325"/>
      <c r="HT102" s="325"/>
      <c r="HU102" s="325"/>
      <c r="HV102" s="393"/>
      <c r="HW102" s="393"/>
      <c r="HX102" s="393"/>
      <c r="HY102" s="393"/>
      <c r="HZ102" s="393"/>
      <c r="IA102" s="393"/>
      <c r="IB102" s="393"/>
      <c r="IC102" s="393"/>
      <c r="ID102" s="393"/>
      <c r="IE102" s="393"/>
      <c r="IF102" s="393"/>
      <c r="IG102" s="393"/>
      <c r="IH102" s="393"/>
      <c r="II102" s="393"/>
      <c r="IJ102" s="393"/>
      <c r="IK102" s="393"/>
      <c r="IL102" s="393"/>
      <c r="IM102" s="393"/>
      <c r="IN102" s="393"/>
      <c r="IO102" s="393"/>
      <c r="IP102" s="393"/>
      <c r="IQ102" s="393"/>
      <c r="IR102" s="393"/>
      <c r="IS102" s="393"/>
      <c r="IT102" s="393"/>
      <c r="IU102" s="393"/>
      <c r="IV102" s="393"/>
    </row>
    <row r="103" spans="1:256" s="394" customFormat="1" ht="14.25" x14ac:dyDescent="0.2">
      <c r="A103" s="390" t="s">
        <v>1432</v>
      </c>
      <c r="B103" s="391" t="s">
        <v>1433</v>
      </c>
      <c r="C103" s="392">
        <v>650</v>
      </c>
      <c r="D103" s="358" t="s">
        <v>250</v>
      </c>
      <c r="E103" s="339"/>
      <c r="F103" s="339">
        <f>C103*E103</f>
        <v>0</v>
      </c>
      <c r="G103" s="339"/>
      <c r="H103" s="339">
        <f>G103*C103</f>
        <v>0</v>
      </c>
      <c r="I103" s="325"/>
      <c r="J103" s="325"/>
      <c r="K103" s="325"/>
      <c r="L103" s="325"/>
      <c r="M103" s="325"/>
      <c r="N103" s="325"/>
      <c r="O103" s="325"/>
      <c r="P103" s="325"/>
      <c r="Q103" s="325"/>
      <c r="R103" s="325"/>
      <c r="S103" s="325"/>
      <c r="T103" s="325"/>
      <c r="U103" s="325"/>
      <c r="V103" s="325"/>
      <c r="W103" s="325"/>
      <c r="X103" s="325"/>
      <c r="Y103" s="325"/>
      <c r="Z103" s="325"/>
      <c r="AA103" s="325"/>
      <c r="AB103" s="325"/>
      <c r="AC103" s="325"/>
      <c r="AD103" s="325"/>
      <c r="AE103" s="325"/>
      <c r="AF103" s="325"/>
      <c r="AG103" s="325"/>
      <c r="AH103" s="325"/>
      <c r="AI103" s="325"/>
      <c r="AJ103" s="325"/>
      <c r="AK103" s="325"/>
      <c r="AL103" s="325"/>
      <c r="AM103" s="325"/>
      <c r="AN103" s="325"/>
      <c r="AO103" s="325"/>
      <c r="AP103" s="325"/>
      <c r="AQ103" s="325"/>
      <c r="AR103" s="325"/>
      <c r="AS103" s="325"/>
      <c r="AT103" s="325"/>
      <c r="AU103" s="325"/>
      <c r="AV103" s="325"/>
      <c r="AW103" s="325"/>
      <c r="AX103" s="325"/>
      <c r="AY103" s="325"/>
      <c r="AZ103" s="325"/>
      <c r="BA103" s="325"/>
      <c r="BB103" s="325"/>
      <c r="BC103" s="325"/>
      <c r="BD103" s="325"/>
      <c r="BE103" s="325"/>
      <c r="BF103" s="325"/>
      <c r="BG103" s="325"/>
      <c r="BH103" s="325"/>
      <c r="BI103" s="325"/>
      <c r="BJ103" s="325"/>
      <c r="BK103" s="325"/>
      <c r="BL103" s="325"/>
      <c r="BM103" s="325"/>
      <c r="BN103" s="325"/>
      <c r="BO103" s="325"/>
      <c r="BP103" s="325"/>
      <c r="BQ103" s="325"/>
      <c r="BR103" s="325"/>
      <c r="BS103" s="325"/>
      <c r="BT103" s="325"/>
      <c r="BU103" s="325"/>
      <c r="BV103" s="325"/>
      <c r="BW103" s="325"/>
      <c r="BX103" s="325"/>
      <c r="BY103" s="325"/>
      <c r="BZ103" s="325"/>
      <c r="CA103" s="325"/>
      <c r="CB103" s="325"/>
      <c r="CC103" s="325"/>
      <c r="CD103" s="325"/>
      <c r="CE103" s="325"/>
      <c r="CF103" s="325"/>
      <c r="CG103" s="325"/>
      <c r="CH103" s="325"/>
      <c r="CI103" s="325"/>
      <c r="CJ103" s="325"/>
      <c r="CK103" s="325"/>
      <c r="CL103" s="325"/>
      <c r="CM103" s="325"/>
      <c r="CN103" s="325"/>
      <c r="CO103" s="325"/>
      <c r="CP103" s="325"/>
      <c r="CQ103" s="325"/>
      <c r="CR103" s="325"/>
      <c r="CS103" s="325"/>
      <c r="CT103" s="325"/>
      <c r="CU103" s="325"/>
      <c r="CV103" s="325"/>
      <c r="CW103" s="325"/>
      <c r="CX103" s="325"/>
      <c r="CY103" s="325"/>
      <c r="CZ103" s="325"/>
      <c r="DA103" s="325"/>
      <c r="DB103" s="325"/>
      <c r="DC103" s="325"/>
      <c r="DD103" s="325"/>
      <c r="DE103" s="325"/>
      <c r="DF103" s="325"/>
      <c r="DG103" s="325"/>
      <c r="DH103" s="325"/>
      <c r="DI103" s="325"/>
      <c r="DJ103" s="325"/>
      <c r="DK103" s="325"/>
      <c r="DL103" s="325"/>
      <c r="DM103" s="325"/>
      <c r="DN103" s="325"/>
      <c r="DO103" s="325"/>
      <c r="DP103" s="325"/>
      <c r="DQ103" s="325"/>
      <c r="DR103" s="325"/>
      <c r="DS103" s="325"/>
      <c r="DT103" s="325"/>
      <c r="DU103" s="325"/>
      <c r="DV103" s="325"/>
      <c r="DW103" s="325"/>
      <c r="DX103" s="325"/>
      <c r="DY103" s="325"/>
      <c r="DZ103" s="325"/>
      <c r="EA103" s="325"/>
      <c r="EB103" s="325"/>
      <c r="EC103" s="325"/>
      <c r="ED103" s="325"/>
      <c r="EE103" s="325"/>
      <c r="EF103" s="325"/>
      <c r="EG103" s="325"/>
      <c r="EH103" s="325"/>
      <c r="EI103" s="325"/>
      <c r="EJ103" s="325"/>
      <c r="EK103" s="325"/>
      <c r="EL103" s="325"/>
      <c r="EM103" s="325"/>
      <c r="EN103" s="325"/>
      <c r="EO103" s="325"/>
      <c r="EP103" s="325"/>
      <c r="EQ103" s="325"/>
      <c r="ER103" s="325"/>
      <c r="ES103" s="325"/>
      <c r="ET103" s="325"/>
      <c r="EU103" s="325"/>
      <c r="EV103" s="325"/>
      <c r="EW103" s="325"/>
      <c r="EX103" s="325"/>
      <c r="EY103" s="325"/>
      <c r="EZ103" s="325"/>
      <c r="FA103" s="325"/>
      <c r="FB103" s="325"/>
      <c r="FC103" s="325"/>
      <c r="FD103" s="325"/>
      <c r="FE103" s="325"/>
      <c r="FF103" s="325"/>
      <c r="FG103" s="325"/>
      <c r="FH103" s="325"/>
      <c r="FI103" s="325"/>
      <c r="FJ103" s="325"/>
      <c r="FK103" s="325"/>
      <c r="FL103" s="325"/>
      <c r="FM103" s="325"/>
      <c r="FN103" s="325"/>
      <c r="FO103" s="325"/>
      <c r="FP103" s="325"/>
      <c r="FQ103" s="325"/>
      <c r="FR103" s="325"/>
      <c r="FS103" s="325"/>
      <c r="FT103" s="325"/>
      <c r="FU103" s="325"/>
      <c r="FV103" s="325"/>
      <c r="FW103" s="325"/>
      <c r="FX103" s="325"/>
      <c r="FY103" s="325"/>
      <c r="FZ103" s="325"/>
      <c r="GA103" s="325"/>
      <c r="GB103" s="325"/>
      <c r="GC103" s="325"/>
      <c r="GD103" s="325"/>
      <c r="GE103" s="325"/>
      <c r="GF103" s="325"/>
      <c r="GG103" s="325"/>
      <c r="GH103" s="325"/>
      <c r="GI103" s="325"/>
      <c r="GJ103" s="325"/>
      <c r="GK103" s="325"/>
      <c r="GL103" s="325"/>
      <c r="GM103" s="325"/>
      <c r="GN103" s="325"/>
      <c r="GO103" s="325"/>
      <c r="GP103" s="325"/>
      <c r="GQ103" s="325"/>
      <c r="GR103" s="325"/>
      <c r="GS103" s="325"/>
      <c r="GT103" s="325"/>
      <c r="GU103" s="325"/>
      <c r="GV103" s="325"/>
      <c r="GW103" s="325"/>
      <c r="GX103" s="325"/>
      <c r="GY103" s="325"/>
      <c r="GZ103" s="325"/>
      <c r="HA103" s="325"/>
      <c r="HB103" s="325"/>
      <c r="HC103" s="325"/>
      <c r="HD103" s="325"/>
      <c r="HE103" s="325"/>
      <c r="HF103" s="325"/>
      <c r="HG103" s="325"/>
      <c r="HH103" s="325"/>
      <c r="HI103" s="325"/>
      <c r="HJ103" s="325"/>
      <c r="HK103" s="325"/>
      <c r="HL103" s="325"/>
      <c r="HM103" s="325"/>
      <c r="HN103" s="325"/>
      <c r="HO103" s="325"/>
      <c r="HP103" s="325"/>
      <c r="HQ103" s="325"/>
      <c r="HR103" s="325"/>
      <c r="HS103" s="325"/>
      <c r="HT103" s="325"/>
      <c r="HU103" s="325"/>
      <c r="HV103" s="393"/>
      <c r="HW103" s="393"/>
      <c r="HX103" s="393"/>
      <c r="HY103" s="393"/>
      <c r="HZ103" s="393"/>
      <c r="IA103" s="393"/>
      <c r="IB103" s="393"/>
      <c r="IC103" s="393"/>
      <c r="ID103" s="393"/>
      <c r="IE103" s="393"/>
      <c r="IF103" s="393"/>
      <c r="IG103" s="393"/>
      <c r="IH103" s="393"/>
      <c r="II103" s="393"/>
      <c r="IJ103" s="393"/>
      <c r="IK103" s="393"/>
      <c r="IL103" s="393"/>
      <c r="IM103" s="393"/>
      <c r="IN103" s="393"/>
      <c r="IO103" s="393"/>
      <c r="IP103" s="393"/>
      <c r="IQ103" s="393"/>
      <c r="IR103" s="393"/>
      <c r="IS103" s="393"/>
      <c r="IT103" s="393"/>
      <c r="IU103" s="393"/>
      <c r="IV103" s="393"/>
    </row>
    <row r="104" spans="1:256" s="394" customFormat="1" ht="14.25" x14ac:dyDescent="0.2">
      <c r="A104" s="390" t="s">
        <v>1434</v>
      </c>
      <c r="B104" s="391" t="s">
        <v>1435</v>
      </c>
      <c r="C104" s="392">
        <v>20</v>
      </c>
      <c r="D104" s="358" t="s">
        <v>250</v>
      </c>
      <c r="E104" s="339"/>
      <c r="F104" s="339">
        <f t="shared" si="4"/>
        <v>0</v>
      </c>
      <c r="G104" s="339"/>
      <c r="H104" s="339">
        <f t="shared" si="5"/>
        <v>0</v>
      </c>
      <c r="I104" s="325"/>
      <c r="J104" s="325"/>
      <c r="K104" s="325"/>
      <c r="L104" s="325"/>
      <c r="M104" s="325"/>
      <c r="N104" s="325"/>
      <c r="O104" s="325"/>
      <c r="P104" s="325"/>
      <c r="Q104" s="325"/>
      <c r="R104" s="325"/>
      <c r="S104" s="325"/>
      <c r="T104" s="325"/>
      <c r="U104" s="325"/>
      <c r="V104" s="325"/>
      <c r="W104" s="325"/>
      <c r="X104" s="325"/>
      <c r="Y104" s="325"/>
      <c r="Z104" s="325"/>
      <c r="AA104" s="325"/>
      <c r="AB104" s="325"/>
      <c r="AC104" s="325"/>
      <c r="AD104" s="325"/>
      <c r="AE104" s="325"/>
      <c r="AF104" s="325"/>
      <c r="AG104" s="325"/>
      <c r="AH104" s="325"/>
      <c r="AI104" s="325"/>
      <c r="AJ104" s="325"/>
      <c r="AK104" s="325"/>
      <c r="AL104" s="325"/>
      <c r="AM104" s="325"/>
      <c r="AN104" s="325"/>
      <c r="AO104" s="325"/>
      <c r="AP104" s="325"/>
      <c r="AQ104" s="325"/>
      <c r="AR104" s="325"/>
      <c r="AS104" s="325"/>
      <c r="AT104" s="325"/>
      <c r="AU104" s="325"/>
      <c r="AV104" s="325"/>
      <c r="AW104" s="325"/>
      <c r="AX104" s="325"/>
      <c r="AY104" s="325"/>
      <c r="AZ104" s="325"/>
      <c r="BA104" s="325"/>
      <c r="BB104" s="325"/>
      <c r="BC104" s="325"/>
      <c r="BD104" s="325"/>
      <c r="BE104" s="325"/>
      <c r="BF104" s="325"/>
      <c r="BG104" s="325"/>
      <c r="BH104" s="325"/>
      <c r="BI104" s="325"/>
      <c r="BJ104" s="325"/>
      <c r="BK104" s="325"/>
      <c r="BL104" s="325"/>
      <c r="BM104" s="325"/>
      <c r="BN104" s="325"/>
      <c r="BO104" s="325"/>
      <c r="BP104" s="325"/>
      <c r="BQ104" s="325"/>
      <c r="BR104" s="325"/>
      <c r="BS104" s="325"/>
      <c r="BT104" s="325"/>
      <c r="BU104" s="325"/>
      <c r="BV104" s="325"/>
      <c r="BW104" s="325"/>
      <c r="BX104" s="325"/>
      <c r="BY104" s="325"/>
      <c r="BZ104" s="325"/>
      <c r="CA104" s="325"/>
      <c r="CB104" s="325"/>
      <c r="CC104" s="325"/>
      <c r="CD104" s="325"/>
      <c r="CE104" s="325"/>
      <c r="CF104" s="325"/>
      <c r="CG104" s="325"/>
      <c r="CH104" s="325"/>
      <c r="CI104" s="325"/>
      <c r="CJ104" s="325"/>
      <c r="CK104" s="325"/>
      <c r="CL104" s="325"/>
      <c r="CM104" s="325"/>
      <c r="CN104" s="325"/>
      <c r="CO104" s="325"/>
      <c r="CP104" s="325"/>
      <c r="CQ104" s="325"/>
      <c r="CR104" s="325"/>
      <c r="CS104" s="325"/>
      <c r="CT104" s="325"/>
      <c r="CU104" s="325"/>
      <c r="CV104" s="325"/>
      <c r="CW104" s="325"/>
      <c r="CX104" s="325"/>
      <c r="CY104" s="325"/>
      <c r="CZ104" s="325"/>
      <c r="DA104" s="325"/>
      <c r="DB104" s="325"/>
      <c r="DC104" s="325"/>
      <c r="DD104" s="325"/>
      <c r="DE104" s="325"/>
      <c r="DF104" s="325"/>
      <c r="DG104" s="325"/>
      <c r="DH104" s="325"/>
      <c r="DI104" s="325"/>
      <c r="DJ104" s="325"/>
      <c r="DK104" s="325"/>
      <c r="DL104" s="325"/>
      <c r="DM104" s="325"/>
      <c r="DN104" s="325"/>
      <c r="DO104" s="325"/>
      <c r="DP104" s="325"/>
      <c r="DQ104" s="325"/>
      <c r="DR104" s="325"/>
      <c r="DS104" s="325"/>
      <c r="DT104" s="325"/>
      <c r="DU104" s="325"/>
      <c r="DV104" s="325"/>
      <c r="DW104" s="325"/>
      <c r="DX104" s="325"/>
      <c r="DY104" s="325"/>
      <c r="DZ104" s="325"/>
      <c r="EA104" s="325"/>
      <c r="EB104" s="325"/>
      <c r="EC104" s="325"/>
      <c r="ED104" s="325"/>
      <c r="EE104" s="325"/>
      <c r="EF104" s="325"/>
      <c r="EG104" s="325"/>
      <c r="EH104" s="325"/>
      <c r="EI104" s="325"/>
      <c r="EJ104" s="325"/>
      <c r="EK104" s="325"/>
      <c r="EL104" s="325"/>
      <c r="EM104" s="325"/>
      <c r="EN104" s="325"/>
      <c r="EO104" s="325"/>
      <c r="EP104" s="325"/>
      <c r="EQ104" s="325"/>
      <c r="ER104" s="325"/>
      <c r="ES104" s="325"/>
      <c r="ET104" s="325"/>
      <c r="EU104" s="325"/>
      <c r="EV104" s="325"/>
      <c r="EW104" s="325"/>
      <c r="EX104" s="325"/>
      <c r="EY104" s="325"/>
      <c r="EZ104" s="325"/>
      <c r="FA104" s="325"/>
      <c r="FB104" s="325"/>
      <c r="FC104" s="325"/>
      <c r="FD104" s="325"/>
      <c r="FE104" s="325"/>
      <c r="FF104" s="325"/>
      <c r="FG104" s="325"/>
      <c r="FH104" s="325"/>
      <c r="FI104" s="325"/>
      <c r="FJ104" s="325"/>
      <c r="FK104" s="325"/>
      <c r="FL104" s="325"/>
      <c r="FM104" s="325"/>
      <c r="FN104" s="325"/>
      <c r="FO104" s="325"/>
      <c r="FP104" s="325"/>
      <c r="FQ104" s="325"/>
      <c r="FR104" s="325"/>
      <c r="FS104" s="325"/>
      <c r="FT104" s="325"/>
      <c r="FU104" s="325"/>
      <c r="FV104" s="325"/>
      <c r="FW104" s="325"/>
      <c r="FX104" s="325"/>
      <c r="FY104" s="325"/>
      <c r="FZ104" s="325"/>
      <c r="GA104" s="325"/>
      <c r="GB104" s="325"/>
      <c r="GC104" s="325"/>
      <c r="GD104" s="325"/>
      <c r="GE104" s="325"/>
      <c r="GF104" s="325"/>
      <c r="GG104" s="325"/>
      <c r="GH104" s="325"/>
      <c r="GI104" s="325"/>
      <c r="GJ104" s="325"/>
      <c r="GK104" s="325"/>
      <c r="GL104" s="325"/>
      <c r="GM104" s="325"/>
      <c r="GN104" s="325"/>
      <c r="GO104" s="325"/>
      <c r="GP104" s="325"/>
      <c r="GQ104" s="325"/>
      <c r="GR104" s="325"/>
      <c r="GS104" s="325"/>
      <c r="GT104" s="325"/>
      <c r="GU104" s="325"/>
      <c r="GV104" s="325"/>
      <c r="GW104" s="325"/>
      <c r="GX104" s="325"/>
      <c r="GY104" s="325"/>
      <c r="GZ104" s="325"/>
      <c r="HA104" s="325"/>
      <c r="HB104" s="325"/>
      <c r="HC104" s="325"/>
      <c r="HD104" s="325"/>
      <c r="HE104" s="325"/>
      <c r="HF104" s="325"/>
      <c r="HG104" s="325"/>
      <c r="HH104" s="325"/>
      <c r="HI104" s="325"/>
      <c r="HJ104" s="325"/>
      <c r="HK104" s="325"/>
      <c r="HL104" s="325"/>
      <c r="HM104" s="325"/>
      <c r="HN104" s="325"/>
      <c r="HO104" s="325"/>
      <c r="HP104" s="325"/>
      <c r="HQ104" s="325"/>
      <c r="HR104" s="325"/>
      <c r="HS104" s="325"/>
      <c r="HT104" s="325"/>
      <c r="HU104" s="325"/>
      <c r="HV104" s="393"/>
      <c r="HW104" s="393"/>
      <c r="HX104" s="393"/>
      <c r="HY104" s="393"/>
      <c r="HZ104" s="393"/>
      <c r="IA104" s="393"/>
      <c r="IB104" s="393"/>
      <c r="IC104" s="393"/>
      <c r="ID104" s="393"/>
      <c r="IE104" s="393"/>
      <c r="IF104" s="393"/>
      <c r="IG104" s="393"/>
      <c r="IH104" s="393"/>
      <c r="II104" s="393"/>
      <c r="IJ104" s="393"/>
      <c r="IK104" s="393"/>
      <c r="IL104" s="393"/>
      <c r="IM104" s="393"/>
      <c r="IN104" s="393"/>
      <c r="IO104" s="393"/>
      <c r="IP104" s="393"/>
      <c r="IQ104" s="393"/>
      <c r="IR104" s="393"/>
      <c r="IS104" s="393"/>
      <c r="IT104" s="393"/>
      <c r="IU104" s="393"/>
      <c r="IV104" s="393"/>
    </row>
    <row r="105" spans="1:256" s="325" customFormat="1" ht="15" x14ac:dyDescent="0.2">
      <c r="A105" s="334"/>
      <c r="B105" s="335"/>
      <c r="C105" s="336"/>
      <c r="D105" s="341"/>
      <c r="E105" s="339"/>
      <c r="F105" s="344">
        <f>SUM(F94:F104)</f>
        <v>0</v>
      </c>
      <c r="G105" s="344"/>
      <c r="H105" s="344">
        <f>SUM(H94:H104)</f>
        <v>0</v>
      </c>
    </row>
    <row r="106" spans="1:256" s="325" customFormat="1" ht="14.25" x14ac:dyDescent="0.2">
      <c r="A106" s="334"/>
      <c r="B106" s="335"/>
      <c r="C106" s="336"/>
      <c r="D106" s="341"/>
      <c r="E106" s="339"/>
      <c r="F106" s="339"/>
      <c r="G106" s="339"/>
      <c r="H106" s="339"/>
    </row>
    <row r="107" spans="1:256" s="325" customFormat="1" ht="15" x14ac:dyDescent="0.2">
      <c r="A107" s="395"/>
      <c r="B107" s="347" t="s">
        <v>1436</v>
      </c>
      <c r="C107" s="348"/>
      <c r="D107" s="396"/>
      <c r="E107" s="346"/>
      <c r="F107" s="346"/>
      <c r="G107" s="346"/>
      <c r="H107" s="346"/>
    </row>
    <row r="108" spans="1:256" s="325" customFormat="1" ht="14.25" x14ac:dyDescent="0.2">
      <c r="A108" s="334" t="s">
        <v>1437</v>
      </c>
      <c r="B108" s="335" t="s">
        <v>1438</v>
      </c>
      <c r="C108" s="397">
        <v>34</v>
      </c>
      <c r="D108" s="341" t="s">
        <v>1186</v>
      </c>
      <c r="E108" s="398"/>
      <c r="F108" s="339">
        <f>C108*E108</f>
        <v>0</v>
      </c>
      <c r="G108" s="377"/>
      <c r="H108" s="355" t="s">
        <v>1299</v>
      </c>
      <c r="I108" s="399"/>
      <c r="J108" s="399"/>
      <c r="K108" s="399"/>
      <c r="L108" s="399"/>
      <c r="M108" s="399"/>
      <c r="N108" s="399"/>
      <c r="O108" s="399"/>
      <c r="P108" s="399"/>
      <c r="Q108" s="399"/>
      <c r="R108" s="399"/>
      <c r="S108" s="399"/>
      <c r="T108" s="399"/>
      <c r="U108" s="399"/>
      <c r="V108" s="399"/>
      <c r="W108" s="399"/>
      <c r="X108" s="399"/>
      <c r="Y108" s="399"/>
      <c r="Z108" s="399"/>
      <c r="AA108" s="399"/>
      <c r="AB108" s="399"/>
      <c r="AC108" s="399"/>
      <c r="AD108" s="399"/>
      <c r="AE108" s="399"/>
      <c r="AF108" s="399"/>
      <c r="AG108" s="399"/>
      <c r="AH108" s="399"/>
      <c r="AI108" s="399"/>
      <c r="AJ108" s="399"/>
      <c r="AK108" s="399"/>
      <c r="AL108" s="399"/>
      <c r="AM108" s="399"/>
      <c r="AN108" s="399"/>
      <c r="AO108" s="399"/>
      <c r="AP108" s="399"/>
      <c r="AQ108" s="399"/>
      <c r="AR108" s="399"/>
      <c r="AS108" s="399"/>
      <c r="AT108" s="399"/>
      <c r="AU108" s="399"/>
      <c r="AV108" s="399"/>
      <c r="AW108" s="399"/>
      <c r="AX108" s="399"/>
      <c r="AY108" s="399"/>
      <c r="AZ108" s="399"/>
      <c r="BA108" s="399"/>
      <c r="BB108" s="399"/>
      <c r="BC108" s="399"/>
      <c r="BD108" s="399"/>
      <c r="BE108" s="399"/>
      <c r="BF108" s="399"/>
      <c r="BG108" s="399"/>
      <c r="BH108" s="399"/>
      <c r="BI108" s="399"/>
      <c r="BJ108" s="399"/>
      <c r="BK108" s="399"/>
      <c r="BL108" s="399"/>
      <c r="BM108" s="399"/>
      <c r="BN108" s="399"/>
      <c r="BO108" s="399"/>
      <c r="BP108" s="399"/>
      <c r="BQ108" s="399"/>
      <c r="BR108" s="399"/>
      <c r="BS108" s="399"/>
      <c r="BT108" s="399"/>
      <c r="BU108" s="399"/>
      <c r="BV108" s="399"/>
      <c r="BW108" s="399"/>
      <c r="BX108" s="399"/>
      <c r="BY108" s="399"/>
      <c r="BZ108" s="399"/>
      <c r="CA108" s="399"/>
      <c r="CB108" s="399"/>
      <c r="CC108" s="399"/>
      <c r="CD108" s="399"/>
      <c r="CE108" s="399"/>
      <c r="CF108" s="399"/>
      <c r="CG108" s="399"/>
      <c r="CH108" s="399"/>
      <c r="CI108" s="399"/>
      <c r="CJ108" s="399"/>
      <c r="CK108" s="399"/>
      <c r="CL108" s="399"/>
      <c r="CM108" s="399"/>
      <c r="CN108" s="399"/>
      <c r="CO108" s="399"/>
      <c r="CP108" s="399"/>
      <c r="CQ108" s="399"/>
      <c r="CR108" s="399"/>
    </row>
    <row r="109" spans="1:256" s="325" customFormat="1" ht="14.25" x14ac:dyDescent="0.2">
      <c r="A109" s="334" t="s">
        <v>1439</v>
      </c>
      <c r="B109" s="335" t="s">
        <v>1440</v>
      </c>
      <c r="C109" s="397">
        <v>10</v>
      </c>
      <c r="D109" s="341" t="s">
        <v>1186</v>
      </c>
      <c r="E109" s="398"/>
      <c r="F109" s="339">
        <f>C109*E109</f>
        <v>0</v>
      </c>
      <c r="G109" s="377"/>
      <c r="H109" s="355" t="s">
        <v>1299</v>
      </c>
      <c r="I109" s="399"/>
      <c r="J109" s="399"/>
      <c r="K109" s="399"/>
      <c r="L109" s="399"/>
      <c r="M109" s="399"/>
      <c r="N109" s="399"/>
      <c r="O109" s="399"/>
      <c r="P109" s="399"/>
      <c r="Q109" s="399"/>
      <c r="R109" s="399"/>
      <c r="S109" s="399"/>
      <c r="T109" s="399"/>
      <c r="U109" s="399"/>
      <c r="V109" s="399"/>
      <c r="W109" s="399"/>
      <c r="X109" s="399"/>
      <c r="Y109" s="399"/>
      <c r="Z109" s="399"/>
      <c r="AA109" s="399"/>
      <c r="AB109" s="399"/>
      <c r="AC109" s="399"/>
      <c r="AD109" s="399"/>
      <c r="AE109" s="399"/>
      <c r="AF109" s="399"/>
      <c r="AG109" s="399"/>
      <c r="AH109" s="399"/>
      <c r="AI109" s="399"/>
      <c r="AJ109" s="399"/>
      <c r="AK109" s="399"/>
      <c r="AL109" s="399"/>
      <c r="AM109" s="399"/>
      <c r="AN109" s="399"/>
      <c r="AO109" s="399"/>
      <c r="AP109" s="399"/>
      <c r="AQ109" s="399"/>
      <c r="AR109" s="399"/>
      <c r="AS109" s="399"/>
      <c r="AT109" s="399"/>
      <c r="AU109" s="399"/>
      <c r="AV109" s="399"/>
      <c r="AW109" s="399"/>
      <c r="AX109" s="399"/>
      <c r="AY109" s="399"/>
      <c r="AZ109" s="399"/>
      <c r="BA109" s="399"/>
      <c r="BB109" s="399"/>
      <c r="BC109" s="399"/>
      <c r="BD109" s="399"/>
      <c r="BE109" s="399"/>
      <c r="BF109" s="399"/>
      <c r="BG109" s="399"/>
      <c r="BH109" s="399"/>
      <c r="BI109" s="399"/>
      <c r="BJ109" s="399"/>
      <c r="BK109" s="399"/>
      <c r="BL109" s="399"/>
      <c r="BM109" s="399"/>
      <c r="BN109" s="399"/>
      <c r="BO109" s="399"/>
      <c r="BP109" s="399"/>
      <c r="BQ109" s="399"/>
      <c r="BR109" s="399"/>
      <c r="BS109" s="399"/>
      <c r="BT109" s="399"/>
      <c r="BU109" s="399"/>
      <c r="BV109" s="399"/>
      <c r="BW109" s="399"/>
      <c r="BX109" s="399"/>
      <c r="BY109" s="399"/>
      <c r="BZ109" s="399"/>
      <c r="CA109" s="399"/>
      <c r="CB109" s="399"/>
      <c r="CC109" s="399"/>
      <c r="CD109" s="399"/>
      <c r="CE109" s="399"/>
      <c r="CF109" s="399"/>
      <c r="CG109" s="399"/>
      <c r="CH109" s="399"/>
      <c r="CI109" s="399"/>
      <c r="CJ109" s="399"/>
      <c r="CK109" s="399"/>
      <c r="CL109" s="399"/>
      <c r="CM109" s="399"/>
      <c r="CN109" s="399"/>
      <c r="CO109" s="399"/>
      <c r="CP109" s="399"/>
      <c r="CQ109" s="399"/>
      <c r="CR109" s="399"/>
    </row>
    <row r="110" spans="1:256" s="325" customFormat="1" ht="14.25" x14ac:dyDescent="0.2">
      <c r="A110" s="334" t="s">
        <v>1441</v>
      </c>
      <c r="B110" s="343" t="s">
        <v>1442</v>
      </c>
      <c r="C110" s="397">
        <v>60</v>
      </c>
      <c r="D110" s="341" t="s">
        <v>1186</v>
      </c>
      <c r="E110" s="398"/>
      <c r="F110" s="339">
        <f t="shared" ref="F110:F118" si="6">C110*E110</f>
        <v>0</v>
      </c>
      <c r="G110" s="377"/>
      <c r="H110" s="355"/>
      <c r="I110" s="399"/>
      <c r="J110" s="399"/>
      <c r="K110" s="399"/>
      <c r="L110" s="399"/>
      <c r="M110" s="399"/>
      <c r="N110" s="399"/>
      <c r="O110" s="399"/>
      <c r="P110" s="399"/>
      <c r="Q110" s="399"/>
      <c r="R110" s="399"/>
      <c r="S110" s="399"/>
      <c r="T110" s="399"/>
      <c r="U110" s="399"/>
      <c r="V110" s="399"/>
      <c r="W110" s="399"/>
      <c r="X110" s="399"/>
      <c r="Y110" s="399"/>
      <c r="Z110" s="399"/>
      <c r="AA110" s="399"/>
      <c r="AB110" s="399"/>
      <c r="AC110" s="399"/>
      <c r="AD110" s="399"/>
      <c r="AE110" s="399"/>
      <c r="AF110" s="399"/>
      <c r="AG110" s="399"/>
      <c r="AH110" s="399"/>
      <c r="AI110" s="399"/>
      <c r="AJ110" s="399"/>
      <c r="AK110" s="399"/>
      <c r="AL110" s="399"/>
      <c r="AM110" s="399"/>
      <c r="AN110" s="399"/>
      <c r="AO110" s="399"/>
      <c r="AP110" s="399"/>
      <c r="AQ110" s="399"/>
      <c r="AR110" s="399"/>
      <c r="AS110" s="399"/>
      <c r="AT110" s="399"/>
      <c r="AU110" s="399"/>
      <c r="AV110" s="399"/>
      <c r="AW110" s="399"/>
      <c r="AX110" s="399"/>
      <c r="AY110" s="399"/>
      <c r="AZ110" s="399"/>
      <c r="BA110" s="399"/>
      <c r="BB110" s="399"/>
      <c r="BC110" s="399"/>
      <c r="BD110" s="399"/>
      <c r="BE110" s="399"/>
      <c r="BF110" s="399"/>
      <c r="BG110" s="399"/>
      <c r="BH110" s="399"/>
      <c r="BI110" s="399"/>
      <c r="BJ110" s="399"/>
      <c r="BK110" s="399"/>
      <c r="BL110" s="399"/>
      <c r="BM110" s="399"/>
      <c r="BN110" s="399"/>
      <c r="BO110" s="399"/>
      <c r="BP110" s="399"/>
      <c r="BQ110" s="399"/>
      <c r="BR110" s="399"/>
      <c r="BS110" s="399"/>
      <c r="BT110" s="399"/>
      <c r="BU110" s="399"/>
      <c r="BV110" s="399"/>
      <c r="BW110" s="399"/>
      <c r="BX110" s="399"/>
      <c r="BY110" s="399"/>
      <c r="BZ110" s="399"/>
      <c r="CA110" s="399"/>
      <c r="CB110" s="399"/>
      <c r="CC110" s="399"/>
      <c r="CD110" s="399"/>
      <c r="CE110" s="399"/>
      <c r="CF110" s="399"/>
      <c r="CG110" s="399"/>
      <c r="CH110" s="399"/>
      <c r="CI110" s="399"/>
      <c r="CJ110" s="399"/>
      <c r="CK110" s="399"/>
      <c r="CL110" s="399"/>
      <c r="CM110" s="399"/>
      <c r="CN110" s="399"/>
      <c r="CO110" s="399"/>
      <c r="CP110" s="399"/>
      <c r="CQ110" s="399"/>
      <c r="CR110" s="399"/>
    </row>
    <row r="111" spans="1:256" s="325" customFormat="1" ht="14.25" x14ac:dyDescent="0.2">
      <c r="A111" s="334" t="s">
        <v>1443</v>
      </c>
      <c r="B111" s="343" t="s">
        <v>1444</v>
      </c>
      <c r="C111" s="397">
        <v>5</v>
      </c>
      <c r="D111" s="341" t="s">
        <v>1186</v>
      </c>
      <c r="E111" s="398"/>
      <c r="F111" s="339">
        <f t="shared" si="6"/>
        <v>0</v>
      </c>
      <c r="G111" s="377"/>
      <c r="H111" s="355" t="s">
        <v>1299</v>
      </c>
      <c r="I111" s="399"/>
      <c r="J111" s="399"/>
      <c r="K111" s="399"/>
      <c r="L111" s="399"/>
      <c r="M111" s="399"/>
      <c r="N111" s="399"/>
      <c r="O111" s="399"/>
      <c r="P111" s="399"/>
      <c r="Q111" s="399"/>
      <c r="R111" s="399"/>
      <c r="S111" s="399"/>
      <c r="T111" s="399"/>
      <c r="U111" s="399"/>
      <c r="V111" s="399"/>
      <c r="W111" s="399"/>
      <c r="X111" s="399"/>
      <c r="Y111" s="399"/>
      <c r="Z111" s="399"/>
      <c r="AA111" s="399"/>
      <c r="AB111" s="399"/>
      <c r="AC111" s="399"/>
      <c r="AD111" s="399"/>
      <c r="AE111" s="399"/>
      <c r="AF111" s="399"/>
      <c r="AG111" s="399"/>
      <c r="AH111" s="399"/>
      <c r="AI111" s="399"/>
      <c r="AJ111" s="399"/>
      <c r="AK111" s="399"/>
      <c r="AL111" s="399"/>
      <c r="AM111" s="399"/>
      <c r="AN111" s="399"/>
      <c r="AO111" s="399"/>
      <c r="AP111" s="399"/>
      <c r="AQ111" s="399"/>
      <c r="AR111" s="399"/>
      <c r="AS111" s="399"/>
      <c r="AT111" s="399"/>
      <c r="AU111" s="399"/>
      <c r="AV111" s="399"/>
      <c r="AW111" s="399"/>
      <c r="AX111" s="399"/>
      <c r="AY111" s="399"/>
      <c r="AZ111" s="399"/>
      <c r="BA111" s="399"/>
      <c r="BB111" s="399"/>
      <c r="BC111" s="399"/>
      <c r="BD111" s="399"/>
      <c r="BE111" s="399"/>
      <c r="BF111" s="399"/>
      <c r="BG111" s="399"/>
      <c r="BH111" s="399"/>
      <c r="BI111" s="399"/>
      <c r="BJ111" s="399"/>
      <c r="BK111" s="399"/>
      <c r="BL111" s="399"/>
      <c r="BM111" s="399"/>
      <c r="BN111" s="399"/>
      <c r="BO111" s="399"/>
      <c r="BP111" s="399"/>
      <c r="BQ111" s="399"/>
      <c r="BR111" s="399"/>
      <c r="BS111" s="399"/>
      <c r="BT111" s="399"/>
      <c r="BU111" s="399"/>
      <c r="BV111" s="399"/>
      <c r="BW111" s="399"/>
      <c r="BX111" s="399"/>
      <c r="BY111" s="399"/>
      <c r="BZ111" s="399"/>
      <c r="CA111" s="399"/>
      <c r="CB111" s="399"/>
      <c r="CC111" s="399"/>
      <c r="CD111" s="399"/>
      <c r="CE111" s="399"/>
      <c r="CF111" s="399"/>
      <c r="CG111" s="399"/>
      <c r="CH111" s="399"/>
      <c r="CI111" s="399"/>
      <c r="CJ111" s="399"/>
      <c r="CK111" s="399"/>
      <c r="CL111" s="399"/>
      <c r="CM111" s="399"/>
      <c r="CN111" s="399"/>
      <c r="CO111" s="399"/>
      <c r="CP111" s="399"/>
      <c r="CQ111" s="399"/>
      <c r="CR111" s="399"/>
    </row>
    <row r="112" spans="1:256" s="325" customFormat="1" ht="14.25" x14ac:dyDescent="0.2">
      <c r="A112" s="334" t="s">
        <v>1445</v>
      </c>
      <c r="B112" s="335" t="s">
        <v>1446</v>
      </c>
      <c r="C112" s="397">
        <v>50</v>
      </c>
      <c r="D112" s="341" t="s">
        <v>250</v>
      </c>
      <c r="E112" s="398"/>
      <c r="F112" s="339">
        <f t="shared" si="6"/>
        <v>0</v>
      </c>
      <c r="G112" s="377"/>
      <c r="H112" s="355" t="s">
        <v>1299</v>
      </c>
      <c r="I112" s="399"/>
      <c r="J112" s="399"/>
      <c r="K112" s="399"/>
      <c r="L112" s="399"/>
      <c r="M112" s="399"/>
      <c r="N112" s="399"/>
      <c r="O112" s="399"/>
      <c r="P112" s="399"/>
      <c r="Q112" s="399"/>
      <c r="R112" s="399"/>
      <c r="S112" s="399"/>
      <c r="T112" s="399"/>
      <c r="U112" s="399"/>
      <c r="V112" s="399"/>
      <c r="W112" s="399"/>
      <c r="X112" s="399"/>
      <c r="Y112" s="399"/>
      <c r="Z112" s="399"/>
      <c r="AA112" s="399"/>
      <c r="AB112" s="399"/>
      <c r="AC112" s="399"/>
      <c r="AD112" s="399"/>
      <c r="AE112" s="399"/>
      <c r="AF112" s="399"/>
      <c r="AG112" s="399"/>
      <c r="AH112" s="399"/>
      <c r="AI112" s="399"/>
      <c r="AJ112" s="399"/>
      <c r="AK112" s="399"/>
      <c r="AL112" s="399"/>
      <c r="AM112" s="399"/>
      <c r="AN112" s="399"/>
      <c r="AO112" s="399"/>
      <c r="AP112" s="399"/>
      <c r="AQ112" s="399"/>
      <c r="AR112" s="399"/>
      <c r="AS112" s="399"/>
      <c r="AT112" s="399"/>
      <c r="AU112" s="399"/>
      <c r="AV112" s="399"/>
      <c r="AW112" s="399"/>
      <c r="AX112" s="399"/>
      <c r="AY112" s="399"/>
      <c r="AZ112" s="399"/>
      <c r="BA112" s="399"/>
      <c r="BB112" s="399"/>
      <c r="BC112" s="399"/>
      <c r="BD112" s="399"/>
      <c r="BE112" s="399"/>
      <c r="BF112" s="399"/>
      <c r="BG112" s="399"/>
      <c r="BH112" s="399"/>
      <c r="BI112" s="399"/>
      <c r="BJ112" s="399"/>
      <c r="BK112" s="399"/>
      <c r="BL112" s="399"/>
      <c r="BM112" s="399"/>
      <c r="BN112" s="399"/>
      <c r="BO112" s="399"/>
      <c r="BP112" s="399"/>
      <c r="BQ112" s="399"/>
      <c r="BR112" s="399"/>
      <c r="BS112" s="399"/>
      <c r="BT112" s="399"/>
      <c r="BU112" s="399"/>
      <c r="BV112" s="399"/>
      <c r="BW112" s="399"/>
      <c r="BX112" s="399"/>
      <c r="BY112" s="399"/>
      <c r="BZ112" s="399"/>
      <c r="CA112" s="399"/>
      <c r="CB112" s="399"/>
      <c r="CC112" s="399"/>
      <c r="CD112" s="399"/>
      <c r="CE112" s="399"/>
      <c r="CF112" s="399"/>
      <c r="CG112" s="399"/>
      <c r="CH112" s="399"/>
      <c r="CI112" s="399"/>
      <c r="CJ112" s="399"/>
      <c r="CK112" s="399"/>
      <c r="CL112" s="399"/>
      <c r="CM112" s="399"/>
      <c r="CN112" s="399"/>
      <c r="CO112" s="399"/>
      <c r="CP112" s="399"/>
      <c r="CQ112" s="399"/>
      <c r="CR112" s="399"/>
    </row>
    <row r="113" spans="1:96" s="325" customFormat="1" ht="14.25" x14ac:dyDescent="0.2">
      <c r="A113" s="334" t="s">
        <v>1447</v>
      </c>
      <c r="B113" s="335" t="s">
        <v>1448</v>
      </c>
      <c r="C113" s="397">
        <v>6</v>
      </c>
      <c r="D113" s="341" t="s">
        <v>1186</v>
      </c>
      <c r="E113" s="398"/>
      <c r="F113" s="339">
        <f t="shared" si="6"/>
        <v>0</v>
      </c>
      <c r="G113" s="377"/>
      <c r="H113" s="355" t="s">
        <v>1299</v>
      </c>
      <c r="I113" s="399"/>
      <c r="J113" s="399"/>
      <c r="K113" s="399"/>
      <c r="L113" s="399"/>
      <c r="M113" s="399"/>
      <c r="N113" s="399"/>
      <c r="O113" s="399"/>
      <c r="P113" s="399"/>
      <c r="Q113" s="399"/>
      <c r="R113" s="399"/>
      <c r="S113" s="399"/>
      <c r="T113" s="399"/>
      <c r="U113" s="399"/>
      <c r="V113" s="399"/>
      <c r="W113" s="399"/>
      <c r="X113" s="399"/>
      <c r="Y113" s="399"/>
      <c r="Z113" s="399"/>
      <c r="AA113" s="399"/>
      <c r="AB113" s="399"/>
      <c r="AC113" s="399"/>
      <c r="AD113" s="399"/>
      <c r="AE113" s="399"/>
      <c r="AF113" s="399"/>
      <c r="AG113" s="399"/>
      <c r="AH113" s="399"/>
      <c r="AI113" s="399"/>
      <c r="AJ113" s="399"/>
      <c r="AK113" s="399"/>
      <c r="AL113" s="399"/>
      <c r="AM113" s="399"/>
      <c r="AN113" s="399"/>
      <c r="AO113" s="399"/>
      <c r="AP113" s="399"/>
      <c r="AQ113" s="399"/>
      <c r="AR113" s="399"/>
      <c r="AS113" s="399"/>
      <c r="AT113" s="399"/>
      <c r="AU113" s="399"/>
      <c r="AV113" s="399"/>
      <c r="AW113" s="399"/>
      <c r="AX113" s="399"/>
      <c r="AY113" s="399"/>
      <c r="AZ113" s="399"/>
      <c r="BA113" s="399"/>
      <c r="BB113" s="399"/>
      <c r="BC113" s="399"/>
      <c r="BD113" s="399"/>
      <c r="BE113" s="399"/>
      <c r="BF113" s="399"/>
      <c r="BG113" s="399"/>
      <c r="BH113" s="399"/>
      <c r="BI113" s="399"/>
      <c r="BJ113" s="399"/>
      <c r="BK113" s="399"/>
      <c r="BL113" s="399"/>
      <c r="BM113" s="399"/>
      <c r="BN113" s="399"/>
      <c r="BO113" s="399"/>
      <c r="BP113" s="399"/>
      <c r="BQ113" s="399"/>
      <c r="BR113" s="399"/>
      <c r="BS113" s="399"/>
      <c r="BT113" s="399"/>
      <c r="BU113" s="399"/>
      <c r="BV113" s="399"/>
      <c r="BW113" s="399"/>
      <c r="BX113" s="399"/>
      <c r="BY113" s="399"/>
      <c r="BZ113" s="399"/>
      <c r="CA113" s="399"/>
      <c r="CB113" s="399"/>
      <c r="CC113" s="399"/>
      <c r="CD113" s="399"/>
      <c r="CE113" s="399"/>
      <c r="CF113" s="399"/>
      <c r="CG113" s="399"/>
      <c r="CH113" s="399"/>
      <c r="CI113" s="399"/>
      <c r="CJ113" s="399"/>
      <c r="CK113" s="399"/>
      <c r="CL113" s="399"/>
      <c r="CM113" s="399"/>
      <c r="CN113" s="399"/>
      <c r="CO113" s="399"/>
      <c r="CP113" s="399"/>
      <c r="CQ113" s="399"/>
      <c r="CR113" s="399"/>
    </row>
    <row r="114" spans="1:96" s="325" customFormat="1" ht="14.25" x14ac:dyDescent="0.2">
      <c r="A114" s="334" t="s">
        <v>1449</v>
      </c>
      <c r="B114" s="365" t="s">
        <v>1450</v>
      </c>
      <c r="C114" s="400">
        <v>3</v>
      </c>
      <c r="D114" s="363" t="s">
        <v>1186</v>
      </c>
      <c r="E114" s="401"/>
      <c r="F114" s="339">
        <f t="shared" si="6"/>
        <v>0</v>
      </c>
      <c r="G114" s="402"/>
      <c r="H114" s="403" t="s">
        <v>1299</v>
      </c>
      <c r="I114" s="399"/>
      <c r="J114" s="399"/>
      <c r="K114" s="399"/>
      <c r="L114" s="399"/>
      <c r="M114" s="399"/>
      <c r="N114" s="399"/>
      <c r="O114" s="399"/>
      <c r="P114" s="399"/>
      <c r="Q114" s="399"/>
      <c r="R114" s="399"/>
      <c r="S114" s="399"/>
      <c r="T114" s="399"/>
      <c r="U114" s="399"/>
      <c r="V114" s="399"/>
      <c r="W114" s="399"/>
      <c r="X114" s="399"/>
      <c r="Y114" s="399"/>
      <c r="Z114" s="399"/>
      <c r="AA114" s="399"/>
      <c r="AB114" s="399"/>
      <c r="AC114" s="399"/>
      <c r="AD114" s="399"/>
      <c r="AE114" s="399"/>
      <c r="AF114" s="399"/>
      <c r="AG114" s="399"/>
      <c r="AH114" s="399"/>
      <c r="AI114" s="399"/>
      <c r="AJ114" s="399"/>
      <c r="AK114" s="399"/>
      <c r="AL114" s="399"/>
      <c r="AM114" s="399"/>
      <c r="AN114" s="399"/>
      <c r="AO114" s="399"/>
      <c r="AP114" s="399"/>
      <c r="AQ114" s="399"/>
      <c r="AR114" s="399"/>
      <c r="AS114" s="399"/>
      <c r="AT114" s="399"/>
      <c r="AU114" s="399"/>
      <c r="AV114" s="399"/>
      <c r="AW114" s="399"/>
      <c r="AX114" s="399"/>
      <c r="AY114" s="399"/>
      <c r="AZ114" s="399"/>
      <c r="BA114" s="399"/>
      <c r="BB114" s="399"/>
      <c r="BC114" s="399"/>
      <c r="BD114" s="399"/>
      <c r="BE114" s="399"/>
      <c r="BF114" s="399"/>
      <c r="BG114" s="399"/>
      <c r="BH114" s="399"/>
      <c r="BI114" s="399"/>
      <c r="BJ114" s="399"/>
      <c r="BK114" s="399"/>
      <c r="BL114" s="399"/>
      <c r="BM114" s="399"/>
      <c r="BN114" s="399"/>
      <c r="BO114" s="399"/>
      <c r="BP114" s="399"/>
      <c r="BQ114" s="399"/>
      <c r="BR114" s="399"/>
      <c r="BS114" s="399"/>
      <c r="BT114" s="399"/>
      <c r="BU114" s="399"/>
      <c r="BV114" s="399"/>
      <c r="BW114" s="399"/>
      <c r="BX114" s="399"/>
      <c r="BY114" s="399"/>
      <c r="BZ114" s="399"/>
      <c r="CA114" s="399"/>
      <c r="CB114" s="399"/>
      <c r="CC114" s="399"/>
      <c r="CD114" s="399"/>
      <c r="CE114" s="399"/>
      <c r="CF114" s="399"/>
      <c r="CG114" s="399"/>
      <c r="CH114" s="399"/>
      <c r="CI114" s="399"/>
      <c r="CJ114" s="399"/>
      <c r="CK114" s="399"/>
      <c r="CL114" s="399"/>
      <c r="CM114" s="399"/>
      <c r="CN114" s="399"/>
      <c r="CO114" s="399"/>
      <c r="CP114" s="399"/>
      <c r="CQ114" s="399"/>
      <c r="CR114" s="399"/>
    </row>
    <row r="115" spans="1:96" s="325" customFormat="1" ht="14.25" x14ac:dyDescent="0.2">
      <c r="A115" s="334" t="s">
        <v>1451</v>
      </c>
      <c r="B115" s="335" t="s">
        <v>1452</v>
      </c>
      <c r="C115" s="397">
        <v>16</v>
      </c>
      <c r="D115" s="341" t="s">
        <v>1186</v>
      </c>
      <c r="E115" s="398"/>
      <c r="F115" s="339">
        <f t="shared" si="6"/>
        <v>0</v>
      </c>
      <c r="G115" s="339"/>
      <c r="H115" s="339" t="s">
        <v>1299</v>
      </c>
      <c r="I115" s="399"/>
      <c r="J115" s="399"/>
      <c r="K115" s="399"/>
      <c r="L115" s="399"/>
      <c r="M115" s="399"/>
      <c r="N115" s="399"/>
      <c r="O115" s="399"/>
      <c r="P115" s="399"/>
      <c r="Q115" s="399"/>
      <c r="R115" s="399"/>
      <c r="S115" s="399"/>
      <c r="T115" s="399"/>
      <c r="U115" s="399"/>
      <c r="V115" s="399"/>
      <c r="W115" s="399"/>
      <c r="X115" s="399"/>
      <c r="Y115" s="399"/>
      <c r="Z115" s="399"/>
      <c r="AA115" s="399"/>
      <c r="AB115" s="399"/>
      <c r="AC115" s="399"/>
      <c r="AD115" s="399"/>
      <c r="AE115" s="399"/>
      <c r="AF115" s="399"/>
      <c r="AG115" s="399"/>
      <c r="AH115" s="399"/>
      <c r="AI115" s="399"/>
      <c r="AJ115" s="399"/>
      <c r="AK115" s="399"/>
      <c r="AL115" s="399"/>
      <c r="AM115" s="399"/>
      <c r="AN115" s="399"/>
      <c r="AO115" s="399"/>
      <c r="AP115" s="399"/>
      <c r="AQ115" s="399"/>
      <c r="AR115" s="399"/>
      <c r="AS115" s="399"/>
      <c r="AT115" s="399"/>
      <c r="AU115" s="399"/>
      <c r="AV115" s="399"/>
      <c r="AW115" s="399"/>
      <c r="AX115" s="399"/>
      <c r="AY115" s="399"/>
      <c r="AZ115" s="399"/>
      <c r="BA115" s="399"/>
      <c r="BB115" s="399"/>
      <c r="BC115" s="399"/>
      <c r="BD115" s="399"/>
      <c r="BE115" s="399"/>
      <c r="BF115" s="399"/>
      <c r="BG115" s="399"/>
      <c r="BH115" s="399"/>
      <c r="BI115" s="399"/>
      <c r="BJ115" s="399"/>
      <c r="BK115" s="399"/>
      <c r="BL115" s="399"/>
      <c r="BM115" s="399"/>
      <c r="BN115" s="399"/>
      <c r="BO115" s="399"/>
      <c r="BP115" s="399"/>
      <c r="BQ115" s="399"/>
      <c r="BR115" s="399"/>
      <c r="BS115" s="399"/>
      <c r="BT115" s="399"/>
      <c r="BU115" s="399"/>
      <c r="BV115" s="399"/>
      <c r="BW115" s="399"/>
      <c r="BX115" s="399"/>
      <c r="BY115" s="399"/>
      <c r="BZ115" s="399"/>
      <c r="CA115" s="399"/>
      <c r="CB115" s="399"/>
      <c r="CC115" s="399"/>
      <c r="CD115" s="399"/>
      <c r="CE115" s="399"/>
      <c r="CF115" s="399"/>
      <c r="CG115" s="399"/>
      <c r="CH115" s="399"/>
      <c r="CI115" s="399"/>
      <c r="CJ115" s="399"/>
      <c r="CK115" s="399"/>
      <c r="CL115" s="399"/>
      <c r="CM115" s="399"/>
      <c r="CN115" s="399"/>
      <c r="CO115" s="399"/>
      <c r="CP115" s="399"/>
      <c r="CQ115" s="399"/>
      <c r="CR115" s="399"/>
    </row>
    <row r="116" spans="1:96" s="325" customFormat="1" ht="14.25" x14ac:dyDescent="0.2">
      <c r="A116" s="334" t="s">
        <v>1453</v>
      </c>
      <c r="B116" s="335" t="s">
        <v>1454</v>
      </c>
      <c r="C116" s="397">
        <v>5</v>
      </c>
      <c r="D116" s="341" t="s">
        <v>1186</v>
      </c>
      <c r="E116" s="398"/>
      <c r="F116" s="339">
        <f t="shared" si="6"/>
        <v>0</v>
      </c>
      <c r="G116" s="339"/>
      <c r="H116" s="339" t="s">
        <v>1299</v>
      </c>
      <c r="I116" s="399"/>
      <c r="J116" s="399"/>
      <c r="K116" s="399"/>
      <c r="L116" s="399"/>
      <c r="M116" s="399"/>
      <c r="N116" s="399"/>
      <c r="O116" s="399"/>
      <c r="P116" s="399"/>
      <c r="Q116" s="399"/>
      <c r="R116" s="399"/>
      <c r="S116" s="399"/>
      <c r="T116" s="399"/>
      <c r="U116" s="399"/>
      <c r="V116" s="399"/>
      <c r="W116" s="399"/>
      <c r="X116" s="399"/>
      <c r="Y116" s="399"/>
      <c r="Z116" s="399"/>
      <c r="AA116" s="399"/>
      <c r="AB116" s="399"/>
      <c r="AC116" s="399"/>
      <c r="AD116" s="399"/>
      <c r="AE116" s="399"/>
      <c r="AF116" s="399"/>
      <c r="AG116" s="399"/>
      <c r="AH116" s="399"/>
      <c r="AI116" s="399"/>
      <c r="AJ116" s="399"/>
      <c r="AK116" s="399"/>
      <c r="AL116" s="399"/>
      <c r="AM116" s="399"/>
      <c r="AN116" s="399"/>
      <c r="AO116" s="399"/>
      <c r="AP116" s="399"/>
      <c r="AQ116" s="399"/>
      <c r="AR116" s="399"/>
      <c r="AS116" s="399"/>
      <c r="AT116" s="399"/>
      <c r="AU116" s="399"/>
      <c r="AV116" s="399"/>
      <c r="AW116" s="399"/>
      <c r="AX116" s="399"/>
      <c r="AY116" s="399"/>
      <c r="AZ116" s="399"/>
      <c r="BA116" s="399"/>
      <c r="BB116" s="399"/>
      <c r="BC116" s="399"/>
      <c r="BD116" s="399"/>
      <c r="BE116" s="399"/>
      <c r="BF116" s="399"/>
      <c r="BG116" s="399"/>
      <c r="BH116" s="399"/>
      <c r="BI116" s="399"/>
      <c r="BJ116" s="399"/>
      <c r="BK116" s="399"/>
      <c r="BL116" s="399"/>
      <c r="BM116" s="399"/>
      <c r="BN116" s="399"/>
      <c r="BO116" s="399"/>
      <c r="BP116" s="399"/>
      <c r="BQ116" s="399"/>
      <c r="BR116" s="399"/>
      <c r="BS116" s="399"/>
      <c r="BT116" s="399"/>
      <c r="BU116" s="399"/>
      <c r="BV116" s="399"/>
      <c r="BW116" s="399"/>
      <c r="BX116" s="399"/>
      <c r="BY116" s="399"/>
      <c r="BZ116" s="399"/>
      <c r="CA116" s="399"/>
      <c r="CB116" s="399"/>
      <c r="CC116" s="399"/>
      <c r="CD116" s="399"/>
      <c r="CE116" s="399"/>
      <c r="CF116" s="399"/>
      <c r="CG116" s="399"/>
      <c r="CH116" s="399"/>
      <c r="CI116" s="399"/>
      <c r="CJ116" s="399"/>
      <c r="CK116" s="399"/>
      <c r="CL116" s="399"/>
      <c r="CM116" s="399"/>
      <c r="CN116" s="399"/>
      <c r="CO116" s="399"/>
      <c r="CP116" s="399"/>
      <c r="CQ116" s="399"/>
      <c r="CR116" s="399"/>
    </row>
    <row r="117" spans="1:96" s="325" customFormat="1" ht="14.25" x14ac:dyDescent="0.2">
      <c r="A117" s="334" t="s">
        <v>1455</v>
      </c>
      <c r="B117" s="335" t="s">
        <v>1456</v>
      </c>
      <c r="C117" s="397">
        <v>2</v>
      </c>
      <c r="D117" s="341" t="s">
        <v>1186</v>
      </c>
      <c r="E117" s="398"/>
      <c r="F117" s="339">
        <f t="shared" si="6"/>
        <v>0</v>
      </c>
      <c r="G117" s="339"/>
      <c r="H117" s="339" t="s">
        <v>1299</v>
      </c>
      <c r="I117" s="399"/>
      <c r="J117" s="399"/>
      <c r="K117" s="399"/>
      <c r="L117" s="399"/>
      <c r="M117" s="399"/>
      <c r="N117" s="399"/>
      <c r="O117" s="399"/>
      <c r="P117" s="399"/>
      <c r="Q117" s="399"/>
      <c r="R117" s="399"/>
      <c r="S117" s="399"/>
      <c r="T117" s="399"/>
      <c r="U117" s="399"/>
      <c r="V117" s="399"/>
      <c r="W117" s="399"/>
      <c r="X117" s="399"/>
      <c r="Y117" s="399"/>
      <c r="Z117" s="399"/>
      <c r="AA117" s="399"/>
      <c r="AB117" s="399"/>
      <c r="AC117" s="399"/>
      <c r="AD117" s="399"/>
      <c r="AE117" s="399"/>
      <c r="AF117" s="399"/>
      <c r="AG117" s="399"/>
      <c r="AH117" s="399"/>
      <c r="AI117" s="399"/>
      <c r="AJ117" s="399"/>
      <c r="AK117" s="399"/>
      <c r="AL117" s="399"/>
      <c r="AM117" s="399"/>
      <c r="AN117" s="399"/>
      <c r="AO117" s="399"/>
      <c r="AP117" s="399"/>
      <c r="AQ117" s="399"/>
      <c r="AR117" s="399"/>
      <c r="AS117" s="399"/>
      <c r="AT117" s="399"/>
      <c r="AU117" s="399"/>
      <c r="AV117" s="399"/>
      <c r="AW117" s="399"/>
      <c r="AX117" s="399"/>
      <c r="AY117" s="399"/>
      <c r="AZ117" s="399"/>
      <c r="BA117" s="399"/>
      <c r="BB117" s="399"/>
      <c r="BC117" s="399"/>
      <c r="BD117" s="399"/>
      <c r="BE117" s="399"/>
      <c r="BF117" s="399"/>
      <c r="BG117" s="399"/>
      <c r="BH117" s="399"/>
      <c r="BI117" s="399"/>
      <c r="BJ117" s="399"/>
      <c r="BK117" s="399"/>
      <c r="BL117" s="399"/>
      <c r="BM117" s="399"/>
      <c r="BN117" s="399"/>
      <c r="BO117" s="399"/>
      <c r="BP117" s="399"/>
      <c r="BQ117" s="399"/>
      <c r="BR117" s="399"/>
      <c r="BS117" s="399"/>
      <c r="BT117" s="399"/>
      <c r="BU117" s="399"/>
      <c r="BV117" s="399"/>
      <c r="BW117" s="399"/>
      <c r="BX117" s="399"/>
      <c r="BY117" s="399"/>
      <c r="BZ117" s="399"/>
      <c r="CA117" s="399"/>
      <c r="CB117" s="399"/>
      <c r="CC117" s="399"/>
      <c r="CD117" s="399"/>
      <c r="CE117" s="399"/>
      <c r="CF117" s="399"/>
      <c r="CG117" s="399"/>
      <c r="CH117" s="399"/>
      <c r="CI117" s="399"/>
      <c r="CJ117" s="399"/>
      <c r="CK117" s="399"/>
      <c r="CL117" s="399"/>
      <c r="CM117" s="399"/>
      <c r="CN117" s="399"/>
      <c r="CO117" s="399"/>
      <c r="CP117" s="399"/>
      <c r="CQ117" s="399"/>
      <c r="CR117" s="399"/>
    </row>
    <row r="118" spans="1:96" s="325" customFormat="1" ht="14.25" x14ac:dyDescent="0.2">
      <c r="A118" s="334" t="s">
        <v>1457</v>
      </c>
      <c r="B118" s="335" t="s">
        <v>1458</v>
      </c>
      <c r="C118" s="397">
        <v>2</v>
      </c>
      <c r="D118" s="341" t="s">
        <v>1186</v>
      </c>
      <c r="E118" s="398"/>
      <c r="F118" s="339">
        <f t="shared" si="6"/>
        <v>0</v>
      </c>
      <c r="G118" s="339"/>
      <c r="H118" s="339" t="s">
        <v>1299</v>
      </c>
      <c r="I118" s="399"/>
      <c r="J118" s="399"/>
      <c r="K118" s="399"/>
      <c r="L118" s="399"/>
      <c r="M118" s="399"/>
      <c r="N118" s="399"/>
      <c r="O118" s="399"/>
      <c r="P118" s="399"/>
      <c r="Q118" s="399"/>
      <c r="R118" s="399"/>
      <c r="S118" s="399"/>
      <c r="T118" s="399"/>
      <c r="U118" s="399"/>
      <c r="V118" s="399"/>
      <c r="W118" s="399"/>
      <c r="X118" s="399"/>
      <c r="Y118" s="399"/>
      <c r="Z118" s="399"/>
      <c r="AA118" s="399"/>
      <c r="AB118" s="399"/>
      <c r="AC118" s="399"/>
      <c r="AD118" s="399"/>
      <c r="AE118" s="399"/>
      <c r="AF118" s="399"/>
      <c r="AG118" s="399"/>
      <c r="AH118" s="399"/>
      <c r="AI118" s="399"/>
      <c r="AJ118" s="399"/>
      <c r="AK118" s="399"/>
      <c r="AL118" s="399"/>
      <c r="AM118" s="399"/>
      <c r="AN118" s="399"/>
      <c r="AO118" s="399"/>
      <c r="AP118" s="399"/>
      <c r="AQ118" s="399"/>
      <c r="AR118" s="399"/>
      <c r="AS118" s="399"/>
      <c r="AT118" s="399"/>
      <c r="AU118" s="399"/>
      <c r="AV118" s="399"/>
      <c r="AW118" s="399"/>
      <c r="AX118" s="399"/>
      <c r="AY118" s="399"/>
      <c r="AZ118" s="399"/>
      <c r="BA118" s="399"/>
      <c r="BB118" s="399"/>
      <c r="BC118" s="399"/>
      <c r="BD118" s="399"/>
      <c r="BE118" s="399"/>
      <c r="BF118" s="399"/>
      <c r="BG118" s="399"/>
      <c r="BH118" s="399"/>
      <c r="BI118" s="399"/>
      <c r="BJ118" s="399"/>
      <c r="BK118" s="399"/>
      <c r="BL118" s="399"/>
      <c r="BM118" s="399"/>
      <c r="BN118" s="399"/>
      <c r="BO118" s="399"/>
      <c r="BP118" s="399"/>
      <c r="BQ118" s="399"/>
      <c r="BR118" s="399"/>
      <c r="BS118" s="399"/>
      <c r="BT118" s="399"/>
      <c r="BU118" s="399"/>
      <c r="BV118" s="399"/>
      <c r="BW118" s="399"/>
      <c r="BX118" s="399"/>
      <c r="BY118" s="399"/>
      <c r="BZ118" s="399"/>
      <c r="CA118" s="399"/>
      <c r="CB118" s="399"/>
      <c r="CC118" s="399"/>
      <c r="CD118" s="399"/>
      <c r="CE118" s="399"/>
      <c r="CF118" s="399"/>
      <c r="CG118" s="399"/>
      <c r="CH118" s="399"/>
      <c r="CI118" s="399"/>
      <c r="CJ118" s="399"/>
      <c r="CK118" s="399"/>
      <c r="CL118" s="399"/>
      <c r="CM118" s="399"/>
      <c r="CN118" s="399"/>
      <c r="CO118" s="399"/>
      <c r="CP118" s="399"/>
      <c r="CQ118" s="399"/>
      <c r="CR118" s="399"/>
    </row>
    <row r="119" spans="1:96" s="325" customFormat="1" ht="14.25" x14ac:dyDescent="0.2">
      <c r="A119" s="334" t="s">
        <v>1459</v>
      </c>
      <c r="B119" s="335" t="s">
        <v>1460</v>
      </c>
      <c r="C119" s="336">
        <v>193</v>
      </c>
      <c r="D119" s="341" t="s">
        <v>1186</v>
      </c>
      <c r="E119" s="404"/>
      <c r="F119" s="339" t="s">
        <v>1299</v>
      </c>
      <c r="G119" s="339"/>
      <c r="H119" s="339">
        <f>C119*G119</f>
        <v>0</v>
      </c>
      <c r="I119" s="399"/>
      <c r="J119" s="399"/>
      <c r="K119" s="399"/>
      <c r="L119" s="399"/>
      <c r="M119" s="399"/>
      <c r="N119" s="399"/>
      <c r="O119" s="399"/>
      <c r="P119" s="399"/>
      <c r="Q119" s="399"/>
      <c r="R119" s="399"/>
      <c r="S119" s="399"/>
      <c r="T119" s="399"/>
      <c r="U119" s="399"/>
      <c r="V119" s="399"/>
      <c r="W119" s="399"/>
      <c r="X119" s="399"/>
      <c r="Y119" s="399"/>
      <c r="Z119" s="399"/>
      <c r="AA119" s="399"/>
      <c r="AB119" s="399"/>
      <c r="AC119" s="399"/>
      <c r="AD119" s="399"/>
      <c r="AE119" s="399"/>
      <c r="AF119" s="399"/>
      <c r="AG119" s="399"/>
      <c r="AH119" s="399"/>
      <c r="AI119" s="399"/>
      <c r="AJ119" s="399"/>
      <c r="AK119" s="399"/>
      <c r="AL119" s="399"/>
      <c r="AM119" s="399"/>
      <c r="AN119" s="399"/>
      <c r="AO119" s="399"/>
      <c r="AP119" s="399"/>
      <c r="AQ119" s="399"/>
      <c r="AR119" s="399"/>
      <c r="AS119" s="399"/>
      <c r="AT119" s="399"/>
      <c r="AU119" s="399"/>
      <c r="AV119" s="399"/>
      <c r="AW119" s="399"/>
      <c r="AX119" s="399"/>
      <c r="AY119" s="399"/>
      <c r="AZ119" s="399"/>
      <c r="BA119" s="399"/>
      <c r="BB119" s="399"/>
      <c r="BC119" s="399"/>
      <c r="BD119" s="399"/>
      <c r="BE119" s="399"/>
      <c r="BF119" s="399"/>
      <c r="BG119" s="399"/>
      <c r="BH119" s="399"/>
      <c r="BI119" s="399"/>
      <c r="BJ119" s="399"/>
      <c r="BK119" s="399"/>
      <c r="BL119" s="399"/>
      <c r="BM119" s="399"/>
      <c r="BN119" s="399"/>
      <c r="BO119" s="399"/>
      <c r="BP119" s="399"/>
      <c r="BQ119" s="399"/>
      <c r="BR119" s="399"/>
      <c r="BS119" s="399"/>
      <c r="BT119" s="399"/>
      <c r="BU119" s="399"/>
      <c r="BV119" s="399"/>
      <c r="BW119" s="399"/>
      <c r="BX119" s="399"/>
      <c r="BY119" s="399"/>
      <c r="BZ119" s="399"/>
      <c r="CA119" s="399"/>
      <c r="CB119" s="399"/>
      <c r="CC119" s="399"/>
      <c r="CD119" s="399"/>
      <c r="CE119" s="399"/>
      <c r="CF119" s="399"/>
      <c r="CG119" s="399"/>
      <c r="CH119" s="399"/>
      <c r="CI119" s="399"/>
      <c r="CJ119" s="399"/>
      <c r="CK119" s="399"/>
      <c r="CL119" s="399"/>
      <c r="CM119" s="399"/>
      <c r="CN119" s="399"/>
      <c r="CO119" s="399"/>
      <c r="CP119" s="399"/>
      <c r="CQ119" s="399"/>
      <c r="CR119" s="399"/>
    </row>
    <row r="120" spans="1:96" s="325" customFormat="1" ht="14.25" x14ac:dyDescent="0.2">
      <c r="A120" s="334" t="s">
        <v>1461</v>
      </c>
      <c r="B120" s="335" t="s">
        <v>1462</v>
      </c>
      <c r="C120" s="336">
        <v>48</v>
      </c>
      <c r="D120" s="341" t="s">
        <v>1463</v>
      </c>
      <c r="E120" s="404"/>
      <c r="F120" s="339" t="s">
        <v>1299</v>
      </c>
      <c r="G120" s="339"/>
      <c r="H120" s="339">
        <f>C120*G120</f>
        <v>0</v>
      </c>
      <c r="I120" s="399"/>
      <c r="J120" s="399"/>
      <c r="K120" s="399"/>
      <c r="L120" s="399"/>
      <c r="M120" s="399"/>
      <c r="N120" s="399"/>
      <c r="O120" s="399"/>
      <c r="P120" s="399"/>
      <c r="Q120" s="399"/>
      <c r="R120" s="399"/>
      <c r="S120" s="399"/>
      <c r="T120" s="399"/>
      <c r="U120" s="399"/>
      <c r="V120" s="399"/>
      <c r="W120" s="399"/>
      <c r="X120" s="399"/>
      <c r="Y120" s="399"/>
      <c r="Z120" s="399"/>
      <c r="AA120" s="399"/>
      <c r="AB120" s="399"/>
      <c r="AC120" s="399"/>
      <c r="AD120" s="399"/>
      <c r="AE120" s="399"/>
      <c r="AF120" s="399"/>
      <c r="AG120" s="399"/>
      <c r="AH120" s="399"/>
      <c r="AI120" s="399"/>
      <c r="AJ120" s="399"/>
      <c r="AK120" s="399"/>
      <c r="AL120" s="399"/>
      <c r="AM120" s="399"/>
      <c r="AN120" s="399"/>
      <c r="AO120" s="399"/>
      <c r="AP120" s="399"/>
      <c r="AQ120" s="399"/>
      <c r="AR120" s="399"/>
      <c r="AS120" s="399"/>
      <c r="AT120" s="399"/>
      <c r="AU120" s="399"/>
      <c r="AV120" s="399"/>
      <c r="AW120" s="399"/>
      <c r="AX120" s="399"/>
      <c r="AY120" s="399"/>
      <c r="AZ120" s="399"/>
      <c r="BA120" s="399"/>
      <c r="BB120" s="399"/>
      <c r="BC120" s="399"/>
      <c r="BD120" s="399"/>
      <c r="BE120" s="399"/>
      <c r="BF120" s="399"/>
      <c r="BG120" s="399"/>
      <c r="BH120" s="399"/>
      <c r="BI120" s="399"/>
      <c r="BJ120" s="399"/>
      <c r="BK120" s="399"/>
      <c r="BL120" s="399"/>
      <c r="BM120" s="399"/>
      <c r="BN120" s="399"/>
      <c r="BO120" s="399"/>
      <c r="BP120" s="399"/>
      <c r="BQ120" s="399"/>
      <c r="BR120" s="399"/>
      <c r="BS120" s="399"/>
      <c r="BT120" s="399"/>
      <c r="BU120" s="399"/>
      <c r="BV120" s="399"/>
      <c r="BW120" s="399"/>
      <c r="BX120" s="399"/>
      <c r="BY120" s="399"/>
      <c r="BZ120" s="399"/>
      <c r="CA120" s="399"/>
      <c r="CB120" s="399"/>
      <c r="CC120" s="399"/>
      <c r="CD120" s="399"/>
      <c r="CE120" s="399"/>
      <c r="CF120" s="399"/>
      <c r="CG120" s="399"/>
      <c r="CH120" s="399"/>
      <c r="CI120" s="399"/>
      <c r="CJ120" s="399"/>
      <c r="CK120" s="399"/>
      <c r="CL120" s="399"/>
      <c r="CM120" s="399"/>
      <c r="CN120" s="399"/>
      <c r="CO120" s="399"/>
      <c r="CP120" s="399"/>
      <c r="CQ120" s="399"/>
      <c r="CR120" s="399"/>
    </row>
    <row r="121" spans="1:96" s="325" customFormat="1" ht="14.25" x14ac:dyDescent="0.2">
      <c r="A121" s="334" t="s">
        <v>1464</v>
      </c>
      <c r="B121" s="335" t="s">
        <v>1465</v>
      </c>
      <c r="C121" s="336">
        <v>1</v>
      </c>
      <c r="D121" s="341" t="s">
        <v>1186</v>
      </c>
      <c r="E121" s="404"/>
      <c r="F121" s="339"/>
      <c r="G121" s="339"/>
      <c r="H121" s="339">
        <f>C121*G121</f>
        <v>0</v>
      </c>
      <c r="I121" s="399"/>
      <c r="J121" s="399"/>
      <c r="K121" s="399"/>
      <c r="L121" s="399"/>
      <c r="M121" s="399"/>
      <c r="N121" s="399"/>
      <c r="O121" s="399"/>
      <c r="P121" s="399"/>
      <c r="Q121" s="399"/>
      <c r="R121" s="399"/>
      <c r="S121" s="399"/>
      <c r="T121" s="399"/>
      <c r="U121" s="399"/>
      <c r="V121" s="399"/>
      <c r="W121" s="399"/>
      <c r="X121" s="399"/>
      <c r="Y121" s="399"/>
      <c r="Z121" s="399"/>
      <c r="AA121" s="399"/>
      <c r="AB121" s="399"/>
      <c r="AC121" s="399"/>
      <c r="AD121" s="399"/>
      <c r="AE121" s="399"/>
      <c r="AF121" s="399"/>
      <c r="AG121" s="399"/>
      <c r="AH121" s="399"/>
      <c r="AI121" s="399"/>
      <c r="AJ121" s="399"/>
      <c r="AK121" s="399"/>
      <c r="AL121" s="399"/>
      <c r="AM121" s="399"/>
      <c r="AN121" s="399"/>
      <c r="AO121" s="399"/>
      <c r="AP121" s="399"/>
      <c r="AQ121" s="399"/>
      <c r="AR121" s="399"/>
      <c r="AS121" s="399"/>
      <c r="AT121" s="399"/>
      <c r="AU121" s="399"/>
      <c r="AV121" s="399"/>
      <c r="AW121" s="399"/>
      <c r="AX121" s="399"/>
      <c r="AY121" s="399"/>
      <c r="AZ121" s="399"/>
      <c r="BA121" s="399"/>
      <c r="BB121" s="399"/>
      <c r="BC121" s="399"/>
      <c r="BD121" s="399"/>
      <c r="BE121" s="399"/>
      <c r="BF121" s="399"/>
      <c r="BG121" s="399"/>
      <c r="BH121" s="399"/>
      <c r="BI121" s="399"/>
      <c r="BJ121" s="399"/>
      <c r="BK121" s="399"/>
      <c r="BL121" s="399"/>
      <c r="BM121" s="399"/>
      <c r="BN121" s="399"/>
      <c r="BO121" s="399"/>
      <c r="BP121" s="399"/>
      <c r="BQ121" s="399"/>
      <c r="BR121" s="399"/>
      <c r="BS121" s="399"/>
      <c r="BT121" s="399"/>
      <c r="BU121" s="399"/>
      <c r="BV121" s="399"/>
      <c r="BW121" s="399"/>
      <c r="BX121" s="399"/>
      <c r="BY121" s="399"/>
      <c r="BZ121" s="399"/>
      <c r="CA121" s="399"/>
      <c r="CB121" s="399"/>
      <c r="CC121" s="399"/>
      <c r="CD121" s="399"/>
      <c r="CE121" s="399"/>
      <c r="CF121" s="399"/>
      <c r="CG121" s="399"/>
      <c r="CH121" s="399"/>
      <c r="CI121" s="399"/>
      <c r="CJ121" s="399"/>
      <c r="CK121" s="399"/>
      <c r="CL121" s="399"/>
      <c r="CM121" s="399"/>
      <c r="CN121" s="399"/>
      <c r="CO121" s="399"/>
      <c r="CP121" s="399"/>
      <c r="CQ121" s="399"/>
      <c r="CR121" s="399"/>
    </row>
    <row r="122" spans="1:96" s="325" customFormat="1" ht="15" x14ac:dyDescent="0.2">
      <c r="A122" s="334"/>
      <c r="B122" s="335"/>
      <c r="C122" s="336"/>
      <c r="D122" s="341"/>
      <c r="E122" s="339"/>
      <c r="F122" s="344">
        <f>SUM(F108:F121)</f>
        <v>0</v>
      </c>
      <c r="G122" s="344"/>
      <c r="H122" s="344">
        <f>SUM(H108:H121)</f>
        <v>0</v>
      </c>
    </row>
    <row r="123" spans="1:96" s="325" customFormat="1" ht="15" x14ac:dyDescent="0.2">
      <c r="A123" s="334"/>
      <c r="B123" s="335"/>
      <c r="C123" s="336"/>
      <c r="D123" s="341"/>
      <c r="E123" s="339"/>
      <c r="F123" s="344"/>
      <c r="G123" s="344"/>
      <c r="H123" s="344"/>
    </row>
    <row r="124" spans="1:96" s="308" customFormat="1" ht="15" x14ac:dyDescent="0.25">
      <c r="A124" s="405"/>
      <c r="B124" s="331" t="s">
        <v>1466</v>
      </c>
      <c r="C124" s="332"/>
      <c r="D124" s="333"/>
      <c r="E124" s="333"/>
      <c r="F124" s="333"/>
      <c r="G124" s="333"/>
      <c r="H124" s="333"/>
    </row>
    <row r="125" spans="1:96" s="308" customFormat="1" ht="14.25" x14ac:dyDescent="0.2">
      <c r="A125" s="406" t="s">
        <v>1467</v>
      </c>
      <c r="B125" s="407" t="s">
        <v>1468</v>
      </c>
      <c r="C125" s="408">
        <v>2</v>
      </c>
      <c r="D125" s="409" t="s">
        <v>1186</v>
      </c>
      <c r="E125" s="410"/>
      <c r="F125" s="410">
        <f t="shared" ref="F125:F130" si="7">C125*E125</f>
        <v>0</v>
      </c>
      <c r="G125" s="410"/>
      <c r="H125" s="410">
        <f t="shared" ref="H125:H135" si="8">C125*G125</f>
        <v>0</v>
      </c>
    </row>
    <row r="126" spans="1:96" s="308" customFormat="1" ht="14.25" x14ac:dyDescent="0.2">
      <c r="A126" s="406" t="s">
        <v>1469</v>
      </c>
      <c r="B126" s="335" t="s">
        <v>1470</v>
      </c>
      <c r="C126" s="336">
        <v>8</v>
      </c>
      <c r="D126" s="337" t="s">
        <v>1186</v>
      </c>
      <c r="E126" s="338"/>
      <c r="F126" s="339">
        <f t="shared" si="7"/>
        <v>0</v>
      </c>
      <c r="G126" s="339"/>
      <c r="H126" s="339">
        <f t="shared" si="8"/>
        <v>0</v>
      </c>
    </row>
    <row r="127" spans="1:96" s="308" customFormat="1" ht="14.25" x14ac:dyDescent="0.2">
      <c r="A127" s="406" t="s">
        <v>1471</v>
      </c>
      <c r="B127" s="407" t="s">
        <v>1472</v>
      </c>
      <c r="C127" s="408">
        <v>8</v>
      </c>
      <c r="D127" s="409" t="s">
        <v>1186</v>
      </c>
      <c r="E127" s="410"/>
      <c r="F127" s="410">
        <f t="shared" si="7"/>
        <v>0</v>
      </c>
      <c r="G127" s="410"/>
      <c r="H127" s="410">
        <f t="shared" si="8"/>
        <v>0</v>
      </c>
    </row>
    <row r="128" spans="1:96" s="308" customFormat="1" ht="14.25" x14ac:dyDescent="0.2">
      <c r="A128" s="406" t="s">
        <v>1473</v>
      </c>
      <c r="B128" s="407" t="s">
        <v>1474</v>
      </c>
      <c r="C128" s="408">
        <v>2</v>
      </c>
      <c r="D128" s="409" t="s">
        <v>1186</v>
      </c>
      <c r="E128" s="410"/>
      <c r="F128" s="410">
        <f t="shared" si="7"/>
        <v>0</v>
      </c>
      <c r="G128" s="410"/>
      <c r="H128" s="410">
        <f t="shared" si="8"/>
        <v>0</v>
      </c>
    </row>
    <row r="129" spans="1:96" s="308" customFormat="1" ht="14.25" x14ac:dyDescent="0.2">
      <c r="A129" s="406" t="s">
        <v>1475</v>
      </c>
      <c r="B129" s="407" t="s">
        <v>1476</v>
      </c>
      <c r="C129" s="408">
        <v>4</v>
      </c>
      <c r="D129" s="409" t="s">
        <v>1186</v>
      </c>
      <c r="E129" s="410"/>
      <c r="F129" s="410">
        <f t="shared" si="7"/>
        <v>0</v>
      </c>
      <c r="G129" s="410"/>
      <c r="H129" s="410">
        <f t="shared" si="8"/>
        <v>0</v>
      </c>
    </row>
    <row r="130" spans="1:96" s="308" customFormat="1" ht="14.25" x14ac:dyDescent="0.2">
      <c r="A130" s="406" t="s">
        <v>1477</v>
      </c>
      <c r="B130" s="407" t="s">
        <v>1478</v>
      </c>
      <c r="C130" s="408">
        <v>2</v>
      </c>
      <c r="D130" s="409" t="s">
        <v>1186</v>
      </c>
      <c r="E130" s="410"/>
      <c r="F130" s="410">
        <f t="shared" si="7"/>
        <v>0</v>
      </c>
      <c r="G130" s="410"/>
      <c r="H130" s="410">
        <f t="shared" si="8"/>
        <v>0</v>
      </c>
    </row>
    <row r="131" spans="1:96" s="308" customFormat="1" ht="14.25" x14ac:dyDescent="0.2">
      <c r="A131" s="406" t="s">
        <v>1479</v>
      </c>
      <c r="B131" s="407" t="s">
        <v>1480</v>
      </c>
      <c r="C131" s="408">
        <v>2</v>
      </c>
      <c r="D131" s="409" t="s">
        <v>1186</v>
      </c>
      <c r="E131" s="410"/>
      <c r="F131" s="410" t="s">
        <v>1299</v>
      </c>
      <c r="G131" s="410"/>
      <c r="H131" s="410">
        <f t="shared" si="8"/>
        <v>0</v>
      </c>
    </row>
    <row r="132" spans="1:96" s="308" customFormat="1" ht="14.25" x14ac:dyDescent="0.2">
      <c r="A132" s="406" t="s">
        <v>1481</v>
      </c>
      <c r="B132" s="407" t="s">
        <v>1482</v>
      </c>
      <c r="C132" s="408">
        <v>2</v>
      </c>
      <c r="D132" s="409" t="s">
        <v>1186</v>
      </c>
      <c r="E132" s="410"/>
      <c r="F132" s="410" t="s">
        <v>1299</v>
      </c>
      <c r="G132" s="410"/>
      <c r="H132" s="410">
        <f t="shared" si="8"/>
        <v>0</v>
      </c>
    </row>
    <row r="133" spans="1:96" s="308" customFormat="1" ht="14.25" x14ac:dyDescent="0.2">
      <c r="A133" s="406" t="s">
        <v>1483</v>
      </c>
      <c r="B133" s="407" t="s">
        <v>1484</v>
      </c>
      <c r="C133" s="408">
        <v>2</v>
      </c>
      <c r="D133" s="409" t="s">
        <v>1186</v>
      </c>
      <c r="E133" s="410"/>
      <c r="F133" s="410" t="s">
        <v>1299</v>
      </c>
      <c r="G133" s="410"/>
      <c r="H133" s="410">
        <f t="shared" si="8"/>
        <v>0</v>
      </c>
    </row>
    <row r="134" spans="1:96" s="308" customFormat="1" ht="14.25" x14ac:dyDescent="0.2">
      <c r="A134" s="406" t="s">
        <v>1485</v>
      </c>
      <c r="B134" s="407" t="s">
        <v>1486</v>
      </c>
      <c r="C134" s="408">
        <v>2</v>
      </c>
      <c r="D134" s="409" t="s">
        <v>1186</v>
      </c>
      <c r="E134" s="410"/>
      <c r="F134" s="410" t="s">
        <v>1299</v>
      </c>
      <c r="G134" s="410"/>
      <c r="H134" s="410">
        <f t="shared" si="8"/>
        <v>0</v>
      </c>
    </row>
    <row r="135" spans="1:96" s="308" customFormat="1" ht="14.25" x14ac:dyDescent="0.2">
      <c r="A135" s="406" t="s">
        <v>1487</v>
      </c>
      <c r="B135" s="407" t="s">
        <v>1488</v>
      </c>
      <c r="C135" s="408">
        <v>200</v>
      </c>
      <c r="D135" s="409" t="s">
        <v>250</v>
      </c>
      <c r="E135" s="410"/>
      <c r="F135" s="410">
        <f>C135*E135</f>
        <v>0</v>
      </c>
      <c r="G135" s="410"/>
      <c r="H135" s="410">
        <f t="shared" si="8"/>
        <v>0</v>
      </c>
    </row>
    <row r="136" spans="1:96" s="308" customFormat="1" ht="15" x14ac:dyDescent="0.2">
      <c r="A136" s="406"/>
      <c r="B136" s="407"/>
      <c r="C136" s="408"/>
      <c r="D136" s="409"/>
      <c r="E136" s="411"/>
      <c r="F136" s="344">
        <f>SUM(F125:F135)</f>
        <v>0</v>
      </c>
      <c r="G136" s="412"/>
      <c r="H136" s="344">
        <f>SUM(H125:H135)</f>
        <v>0</v>
      </c>
    </row>
    <row r="137" spans="1:96" s="308" customFormat="1" ht="14.25" x14ac:dyDescent="0.2">
      <c r="A137" s="406"/>
      <c r="B137" s="407"/>
      <c r="C137" s="408"/>
      <c r="D137" s="409"/>
      <c r="E137" s="411"/>
      <c r="F137" s="411"/>
      <c r="G137" s="411"/>
      <c r="H137" s="411"/>
    </row>
    <row r="138" spans="1:96" s="308" customFormat="1" ht="15" x14ac:dyDescent="0.25">
      <c r="A138" s="405"/>
      <c r="B138" s="331" t="s">
        <v>1489</v>
      </c>
      <c r="C138" s="332"/>
      <c r="D138" s="333"/>
      <c r="E138" s="333"/>
      <c r="F138" s="333"/>
      <c r="G138" s="333"/>
      <c r="H138" s="333"/>
    </row>
    <row r="139" spans="1:96" s="308" customFormat="1" ht="14.25" x14ac:dyDescent="0.2">
      <c r="A139" s="406" t="s">
        <v>1490</v>
      </c>
      <c r="B139" s="407" t="s">
        <v>1491</v>
      </c>
      <c r="C139" s="408">
        <v>1</v>
      </c>
      <c r="D139" s="409" t="s">
        <v>1186</v>
      </c>
      <c r="E139" s="411"/>
      <c r="F139" s="411">
        <f>C139*E139</f>
        <v>0</v>
      </c>
      <c r="G139" s="411"/>
      <c r="H139" s="411">
        <f>C139*G139</f>
        <v>0</v>
      </c>
    </row>
    <row r="140" spans="1:96" s="308" customFormat="1" ht="15" x14ac:dyDescent="0.2">
      <c r="A140" s="406"/>
      <c r="B140" s="407"/>
      <c r="C140" s="408"/>
      <c r="D140" s="409"/>
      <c r="E140" s="411"/>
      <c r="F140" s="344">
        <f>SUM(F139:F139)</f>
        <v>0</v>
      </c>
      <c r="G140" s="412"/>
      <c r="H140" s="344">
        <f>SUM(H139:H139)</f>
        <v>0</v>
      </c>
    </row>
    <row r="141" spans="1:96" s="308" customFormat="1" ht="14.25" x14ac:dyDescent="0.2">
      <c r="A141" s="406"/>
      <c r="B141" s="407"/>
      <c r="C141" s="408"/>
      <c r="D141" s="409"/>
      <c r="E141" s="411"/>
      <c r="F141" s="411"/>
      <c r="G141" s="411"/>
      <c r="H141" s="411"/>
    </row>
    <row r="142" spans="1:96" ht="37.5" x14ac:dyDescent="0.25">
      <c r="A142" s="413"/>
      <c r="B142" s="414" t="s">
        <v>1492</v>
      </c>
      <c r="C142" s="415"/>
      <c r="D142" s="413"/>
      <c r="E142" s="413"/>
      <c r="F142" s="413"/>
      <c r="G142" s="413"/>
      <c r="H142" s="413"/>
      <c r="I142" s="308"/>
      <c r="J142" s="308"/>
      <c r="K142" s="308"/>
      <c r="L142" s="308"/>
      <c r="M142" s="308"/>
      <c r="N142" s="308"/>
      <c r="O142" s="308"/>
      <c r="P142" s="308"/>
      <c r="Q142" s="308"/>
      <c r="R142" s="308"/>
      <c r="S142" s="308"/>
      <c r="T142" s="308"/>
      <c r="U142" s="308"/>
      <c r="V142" s="308"/>
      <c r="W142" s="308"/>
      <c r="X142" s="308"/>
      <c r="Y142" s="308"/>
      <c r="Z142" s="308"/>
      <c r="AA142" s="308"/>
      <c r="AB142" s="308"/>
      <c r="AC142" s="308"/>
      <c r="AD142" s="308"/>
      <c r="AE142" s="308"/>
      <c r="AF142" s="308"/>
      <c r="AG142" s="308"/>
      <c r="AH142" s="308"/>
      <c r="AI142" s="308"/>
      <c r="AJ142" s="308"/>
      <c r="AK142" s="308"/>
      <c r="AL142" s="308"/>
      <c r="AM142" s="308"/>
      <c r="AN142" s="308"/>
      <c r="AO142" s="308"/>
      <c r="AP142" s="308"/>
      <c r="AQ142" s="308"/>
      <c r="AR142" s="308"/>
      <c r="AS142" s="308"/>
      <c r="AT142" s="308"/>
      <c r="AU142" s="308"/>
      <c r="AV142" s="308"/>
      <c r="AW142" s="308"/>
      <c r="AX142" s="308"/>
      <c r="AY142" s="308"/>
      <c r="AZ142" s="308"/>
      <c r="BA142" s="308"/>
      <c r="BB142" s="308"/>
      <c r="BC142" s="308"/>
      <c r="BD142" s="308"/>
      <c r="BE142" s="308"/>
      <c r="BF142" s="308"/>
      <c r="BG142" s="308"/>
      <c r="BH142" s="308"/>
      <c r="BI142" s="308"/>
      <c r="BJ142" s="308"/>
      <c r="BK142" s="308"/>
      <c r="BL142" s="308"/>
      <c r="BM142" s="308"/>
      <c r="BN142" s="308"/>
      <c r="BO142" s="308"/>
      <c r="BP142" s="308"/>
      <c r="BQ142" s="308"/>
      <c r="BR142" s="308"/>
      <c r="BS142" s="308"/>
      <c r="BT142" s="308"/>
      <c r="BU142" s="308"/>
      <c r="BV142" s="308"/>
      <c r="BW142" s="308"/>
      <c r="BX142" s="308"/>
      <c r="BY142" s="308"/>
      <c r="BZ142" s="308"/>
      <c r="CA142" s="308"/>
      <c r="CB142" s="308"/>
      <c r="CC142" s="308"/>
      <c r="CD142" s="308"/>
      <c r="CE142" s="308"/>
      <c r="CF142" s="308"/>
      <c r="CG142" s="308"/>
      <c r="CH142" s="308"/>
      <c r="CI142" s="308"/>
      <c r="CJ142" s="308"/>
      <c r="CK142" s="308"/>
      <c r="CL142" s="308"/>
      <c r="CM142" s="308"/>
      <c r="CN142" s="308"/>
      <c r="CO142" s="308"/>
      <c r="CP142" s="308"/>
      <c r="CQ142" s="308"/>
      <c r="CR142" s="308"/>
    </row>
    <row r="143" spans="1:96" ht="33.75" x14ac:dyDescent="0.2">
      <c r="A143" s="416"/>
      <c r="B143" s="417" t="s">
        <v>1493</v>
      </c>
      <c r="C143" s="336"/>
      <c r="D143" s="341"/>
      <c r="E143" s="339"/>
      <c r="F143" s="339"/>
      <c r="G143" s="339"/>
      <c r="H143" s="339"/>
      <c r="I143" s="325"/>
      <c r="J143" s="325"/>
      <c r="K143" s="325"/>
      <c r="L143" s="325"/>
      <c r="M143" s="325"/>
      <c r="N143" s="325"/>
      <c r="O143" s="325"/>
      <c r="P143" s="325"/>
      <c r="Q143" s="325"/>
      <c r="R143" s="325"/>
      <c r="S143" s="325"/>
      <c r="T143" s="325"/>
      <c r="U143" s="325"/>
      <c r="V143" s="325"/>
      <c r="W143" s="325"/>
      <c r="X143" s="325"/>
      <c r="Y143" s="325"/>
      <c r="Z143" s="325"/>
      <c r="AA143" s="325"/>
      <c r="AB143" s="325"/>
      <c r="AC143" s="325"/>
      <c r="AD143" s="325"/>
      <c r="AE143" s="325"/>
      <c r="AF143" s="325"/>
      <c r="AG143" s="325"/>
      <c r="AH143" s="325"/>
      <c r="AI143" s="325"/>
      <c r="AJ143" s="325"/>
      <c r="AK143" s="325"/>
      <c r="AL143" s="325"/>
      <c r="AM143" s="325"/>
      <c r="AN143" s="325"/>
      <c r="AO143" s="325"/>
      <c r="AP143" s="325"/>
      <c r="AQ143" s="325"/>
      <c r="AR143" s="325"/>
      <c r="AS143" s="325"/>
      <c r="AT143" s="325"/>
      <c r="AU143" s="325"/>
      <c r="AV143" s="325"/>
      <c r="AW143" s="325"/>
      <c r="AX143" s="325"/>
      <c r="AY143" s="325"/>
      <c r="AZ143" s="325"/>
      <c r="BA143" s="325"/>
      <c r="BB143" s="325"/>
      <c r="BC143" s="325"/>
      <c r="BD143" s="325"/>
      <c r="BE143" s="325"/>
      <c r="BF143" s="325"/>
      <c r="BG143" s="325"/>
      <c r="BH143" s="325"/>
      <c r="BI143" s="325"/>
      <c r="BJ143" s="325"/>
      <c r="BK143" s="325"/>
      <c r="BL143" s="325"/>
      <c r="BM143" s="325"/>
      <c r="BN143" s="325"/>
      <c r="BO143" s="325"/>
      <c r="BP143" s="325"/>
      <c r="BQ143" s="325"/>
      <c r="BR143" s="325"/>
      <c r="BS143" s="325"/>
      <c r="BT143" s="325"/>
      <c r="BU143" s="325"/>
      <c r="BV143" s="325"/>
      <c r="BW143" s="325"/>
      <c r="BX143" s="325"/>
      <c r="BY143" s="325"/>
      <c r="BZ143" s="325"/>
      <c r="CA143" s="325"/>
      <c r="CB143" s="325"/>
      <c r="CC143" s="325"/>
      <c r="CD143" s="325"/>
      <c r="CE143" s="325"/>
      <c r="CF143" s="325"/>
      <c r="CG143" s="325"/>
      <c r="CH143" s="325"/>
      <c r="CI143" s="325"/>
      <c r="CJ143" s="325"/>
      <c r="CK143" s="325"/>
      <c r="CL143" s="325"/>
      <c r="CM143" s="325"/>
      <c r="CN143" s="325"/>
      <c r="CO143" s="325"/>
      <c r="CP143" s="325"/>
      <c r="CQ143" s="325"/>
      <c r="CR143" s="325"/>
    </row>
    <row r="144" spans="1:96" ht="14.25" x14ac:dyDescent="0.2">
      <c r="A144" s="287"/>
      <c r="B144" s="288"/>
      <c r="C144" s="418"/>
    </row>
    <row r="145" spans="1:3" ht="14.25" x14ac:dyDescent="0.2">
      <c r="A145" s="287"/>
      <c r="B145" s="288"/>
      <c r="C145" s="418"/>
    </row>
    <row r="146" spans="1:3" ht="14.25" x14ac:dyDescent="0.2">
      <c r="A146" s="287"/>
      <c r="B146" s="288"/>
      <c r="C146" s="418"/>
    </row>
    <row r="147" spans="1:3" ht="14.25" x14ac:dyDescent="0.2">
      <c r="A147" s="287"/>
      <c r="B147" s="288"/>
      <c r="C147" s="418"/>
    </row>
    <row r="148" spans="1:3" ht="14.25" x14ac:dyDescent="0.2">
      <c r="A148" s="287"/>
      <c r="B148" s="288"/>
      <c r="C148" s="418"/>
    </row>
    <row r="149" spans="1:3" ht="14.25" x14ac:dyDescent="0.2">
      <c r="A149" s="287"/>
      <c r="B149" s="288"/>
      <c r="C149" s="418"/>
    </row>
    <row r="150" spans="1:3" ht="14.25" x14ac:dyDescent="0.2">
      <c r="A150" s="287"/>
      <c r="B150" s="288"/>
      <c r="C150" s="418"/>
    </row>
    <row r="151" spans="1:3" ht="14.25" x14ac:dyDescent="0.2">
      <c r="A151" s="287"/>
      <c r="B151" s="288"/>
      <c r="C151" s="418"/>
    </row>
    <row r="152" spans="1:3" ht="14.25" x14ac:dyDescent="0.2">
      <c r="A152" s="287"/>
      <c r="B152" s="288"/>
      <c r="C152" s="418"/>
    </row>
    <row r="153" spans="1:3" ht="14.25" x14ac:dyDescent="0.2">
      <c r="A153" s="287"/>
      <c r="B153" s="288"/>
      <c r="C153" s="418"/>
    </row>
    <row r="154" spans="1:3" ht="14.25" x14ac:dyDescent="0.2">
      <c r="A154" s="287"/>
      <c r="B154" s="288"/>
      <c r="C154" s="418"/>
    </row>
    <row r="155" spans="1:3" ht="14.25" x14ac:dyDescent="0.2">
      <c r="A155" s="287"/>
      <c r="B155" s="288"/>
      <c r="C155" s="418"/>
    </row>
    <row r="156" spans="1:3" ht="14.25" x14ac:dyDescent="0.2">
      <c r="A156" s="287"/>
      <c r="B156" s="288"/>
      <c r="C156" s="418"/>
    </row>
    <row r="157" spans="1:3" ht="14.25" x14ac:dyDescent="0.2">
      <c r="A157" s="287"/>
      <c r="B157" s="288"/>
      <c r="C157" s="418"/>
    </row>
    <row r="158" spans="1:3" ht="14.25" x14ac:dyDescent="0.2">
      <c r="A158" s="287"/>
      <c r="B158" s="288"/>
      <c r="C158" s="418"/>
    </row>
    <row r="159" spans="1:3" ht="14.25" x14ac:dyDescent="0.2">
      <c r="A159" s="287"/>
      <c r="B159" s="288"/>
      <c r="C159" s="418"/>
    </row>
    <row r="160" spans="1:3" ht="14.25" x14ac:dyDescent="0.2">
      <c r="A160" s="287"/>
      <c r="B160" s="288"/>
      <c r="C160" s="418"/>
    </row>
    <row r="161" spans="1:3" ht="14.25" x14ac:dyDescent="0.2">
      <c r="A161" s="287"/>
      <c r="B161" s="288"/>
      <c r="C161" s="418"/>
    </row>
    <row r="162" spans="1:3" ht="14.25" x14ac:dyDescent="0.2">
      <c r="A162" s="287"/>
      <c r="B162" s="288"/>
      <c r="C162" s="418"/>
    </row>
    <row r="163" spans="1:3" ht="14.25" x14ac:dyDescent="0.2">
      <c r="A163" s="287"/>
      <c r="B163" s="288"/>
      <c r="C163" s="418"/>
    </row>
    <row r="164" spans="1:3" ht="14.25" x14ac:dyDescent="0.2">
      <c r="A164" s="287"/>
      <c r="B164" s="288"/>
      <c r="C164" s="418"/>
    </row>
    <row r="165" spans="1:3" ht="14.25" x14ac:dyDescent="0.2">
      <c r="A165" s="287"/>
      <c r="B165" s="288"/>
      <c r="C165" s="418"/>
    </row>
    <row r="166" spans="1:3" ht="14.25" x14ac:dyDescent="0.2">
      <c r="A166" s="287"/>
      <c r="B166" s="288"/>
      <c r="C166" s="418"/>
    </row>
    <row r="167" spans="1:3" ht="14.25" x14ac:dyDescent="0.2">
      <c r="A167" s="287"/>
      <c r="B167" s="288"/>
      <c r="C167" s="418"/>
    </row>
    <row r="168" spans="1:3" ht="14.25" x14ac:dyDescent="0.2">
      <c r="A168" s="287"/>
      <c r="B168" s="288"/>
      <c r="C168" s="418"/>
    </row>
    <row r="169" spans="1:3" ht="14.25" x14ac:dyDescent="0.2">
      <c r="A169" s="287"/>
      <c r="B169" s="288"/>
      <c r="C169" s="418"/>
    </row>
    <row r="170" spans="1:3" ht="14.25" x14ac:dyDescent="0.2">
      <c r="A170" s="287"/>
      <c r="B170" s="288"/>
      <c r="C170" s="418"/>
    </row>
    <row r="171" spans="1:3" ht="14.25" x14ac:dyDescent="0.2">
      <c r="A171" s="287"/>
      <c r="B171" s="288"/>
      <c r="C171" s="418"/>
    </row>
    <row r="172" spans="1:3" ht="14.25" x14ac:dyDescent="0.2">
      <c r="A172" s="287"/>
      <c r="B172" s="288"/>
      <c r="C172" s="418"/>
    </row>
    <row r="173" spans="1:3" ht="14.25" x14ac:dyDescent="0.2">
      <c r="A173" s="287"/>
      <c r="B173" s="288"/>
      <c r="C173" s="418"/>
    </row>
    <row r="174" spans="1:3" ht="14.25" x14ac:dyDescent="0.2">
      <c r="A174" s="287"/>
      <c r="B174" s="288"/>
      <c r="C174" s="418"/>
    </row>
    <row r="175" spans="1:3" ht="14.25" x14ac:dyDescent="0.2">
      <c r="A175" s="287"/>
      <c r="B175" s="288"/>
      <c r="C175" s="418"/>
    </row>
    <row r="176" spans="1:3" ht="14.25" x14ac:dyDescent="0.2">
      <c r="A176" s="287"/>
      <c r="B176" s="288"/>
      <c r="C176" s="418"/>
    </row>
    <row r="177" spans="1:3" ht="14.25" x14ac:dyDescent="0.2">
      <c r="A177" s="287"/>
      <c r="B177" s="288"/>
      <c r="C177" s="418"/>
    </row>
    <row r="178" spans="1:3" ht="14.25" x14ac:dyDescent="0.2">
      <c r="A178" s="287"/>
      <c r="B178" s="288"/>
      <c r="C178" s="418"/>
    </row>
    <row r="179" spans="1:3" ht="14.25" x14ac:dyDescent="0.2">
      <c r="A179" s="287"/>
      <c r="B179" s="288"/>
      <c r="C179" s="418"/>
    </row>
    <row r="180" spans="1:3" ht="14.25" x14ac:dyDescent="0.2">
      <c r="A180" s="287"/>
      <c r="B180" s="288"/>
      <c r="C180" s="418"/>
    </row>
    <row r="181" spans="1:3" ht="14.25" x14ac:dyDescent="0.2">
      <c r="A181" s="287"/>
      <c r="B181" s="288"/>
      <c r="C181" s="418"/>
    </row>
    <row r="182" spans="1:3" ht="14.25" x14ac:dyDescent="0.2">
      <c r="A182" s="287"/>
      <c r="B182" s="288"/>
      <c r="C182" s="418"/>
    </row>
    <row r="183" spans="1:3" ht="14.25" x14ac:dyDescent="0.2">
      <c r="A183" s="287"/>
      <c r="B183" s="288"/>
      <c r="C183" s="418"/>
    </row>
    <row r="184" spans="1:3" ht="14.25" x14ac:dyDescent="0.2">
      <c r="A184" s="287"/>
      <c r="B184" s="288"/>
      <c r="C184" s="418"/>
    </row>
    <row r="185" spans="1:3" ht="14.25" x14ac:dyDescent="0.2">
      <c r="A185" s="287"/>
      <c r="B185" s="288"/>
      <c r="C185" s="418"/>
    </row>
    <row r="186" spans="1:3" ht="14.25" x14ac:dyDescent="0.2">
      <c r="A186" s="287"/>
      <c r="B186" s="288"/>
      <c r="C186" s="418"/>
    </row>
    <row r="187" spans="1:3" ht="14.25" x14ac:dyDescent="0.2">
      <c r="A187" s="287"/>
      <c r="B187" s="288"/>
      <c r="C187" s="418"/>
    </row>
    <row r="188" spans="1:3" ht="14.25" x14ac:dyDescent="0.2">
      <c r="A188" s="287"/>
      <c r="B188" s="288"/>
      <c r="C188" s="418"/>
    </row>
    <row r="189" spans="1:3" ht="14.25" x14ac:dyDescent="0.2">
      <c r="A189" s="287"/>
      <c r="B189" s="288"/>
      <c r="C189" s="418"/>
    </row>
    <row r="190" spans="1:3" ht="14.25" x14ac:dyDescent="0.2">
      <c r="A190" s="287"/>
      <c r="B190" s="288"/>
      <c r="C190" s="418"/>
    </row>
    <row r="191" spans="1:3" ht="14.25" x14ac:dyDescent="0.2">
      <c r="A191" s="287"/>
      <c r="B191" s="288"/>
      <c r="C191" s="418"/>
    </row>
    <row r="192" spans="1:3" ht="14.25" x14ac:dyDescent="0.2">
      <c r="A192" s="287"/>
      <c r="B192" s="288"/>
      <c r="C192" s="418"/>
    </row>
    <row r="193" spans="1:3" ht="14.25" x14ac:dyDescent="0.2">
      <c r="A193" s="287"/>
      <c r="B193" s="288"/>
      <c r="C193" s="418"/>
    </row>
    <row r="194" spans="1:3" ht="14.25" x14ac:dyDescent="0.2">
      <c r="A194" s="287"/>
      <c r="B194" s="288"/>
      <c r="C194" s="418"/>
    </row>
    <row r="195" spans="1:3" ht="14.25" x14ac:dyDescent="0.2">
      <c r="A195" s="287"/>
      <c r="B195" s="288"/>
      <c r="C195" s="418"/>
    </row>
    <row r="196" spans="1:3" ht="14.25" x14ac:dyDescent="0.2">
      <c r="A196" s="287"/>
      <c r="B196" s="288"/>
      <c r="C196" s="418"/>
    </row>
    <row r="197" spans="1:3" ht="14.25" x14ac:dyDescent="0.2">
      <c r="A197" s="287"/>
      <c r="B197" s="288"/>
      <c r="C197" s="418"/>
    </row>
    <row r="198" spans="1:3" ht="14.25" x14ac:dyDescent="0.2">
      <c r="A198" s="287"/>
      <c r="B198" s="288"/>
      <c r="C198" s="418"/>
    </row>
    <row r="199" spans="1:3" ht="14.25" x14ac:dyDescent="0.2">
      <c r="A199" s="287"/>
      <c r="B199" s="288"/>
      <c r="C199" s="418"/>
    </row>
    <row r="200" spans="1:3" ht="14.25" x14ac:dyDescent="0.2">
      <c r="A200" s="287"/>
      <c r="B200" s="288"/>
      <c r="C200" s="418"/>
    </row>
    <row r="201" spans="1:3" ht="14.25" x14ac:dyDescent="0.2">
      <c r="A201" s="287"/>
      <c r="B201" s="288"/>
      <c r="C201" s="418"/>
    </row>
    <row r="202" spans="1:3" ht="14.25" x14ac:dyDescent="0.2">
      <c r="A202" s="287"/>
      <c r="B202" s="288"/>
      <c r="C202" s="418"/>
    </row>
    <row r="203" spans="1:3" ht="14.25" x14ac:dyDescent="0.2">
      <c r="A203" s="287"/>
      <c r="B203" s="288"/>
      <c r="C203" s="418"/>
    </row>
    <row r="204" spans="1:3" ht="14.25" x14ac:dyDescent="0.2">
      <c r="A204" s="287"/>
      <c r="B204" s="288"/>
      <c r="C204" s="418"/>
    </row>
    <row r="205" spans="1:3" ht="14.25" x14ac:dyDescent="0.2">
      <c r="A205" s="287"/>
      <c r="B205" s="288"/>
      <c r="C205" s="418"/>
    </row>
    <row r="206" spans="1:3" ht="14.25" x14ac:dyDescent="0.2">
      <c r="A206" s="287"/>
      <c r="B206" s="288"/>
      <c r="C206" s="418"/>
    </row>
    <row r="207" spans="1:3" ht="14.25" x14ac:dyDescent="0.2">
      <c r="A207" s="287"/>
      <c r="B207" s="288"/>
      <c r="C207" s="418"/>
    </row>
    <row r="208" spans="1:3" ht="14.25" x14ac:dyDescent="0.2">
      <c r="A208" s="287"/>
      <c r="B208" s="288"/>
      <c r="C208" s="418"/>
    </row>
    <row r="209" spans="1:3" ht="14.25" x14ac:dyDescent="0.2">
      <c r="A209" s="287"/>
      <c r="B209" s="288"/>
      <c r="C209" s="418"/>
    </row>
    <row r="210" spans="1:3" ht="14.25" x14ac:dyDescent="0.2">
      <c r="A210" s="287"/>
      <c r="B210" s="288"/>
      <c r="C210" s="418"/>
    </row>
    <row r="211" spans="1:3" ht="14.25" x14ac:dyDescent="0.2">
      <c r="A211" s="287"/>
      <c r="B211" s="288"/>
      <c r="C211" s="418"/>
    </row>
    <row r="212" spans="1:3" ht="14.25" x14ac:dyDescent="0.2">
      <c r="A212" s="287"/>
      <c r="B212" s="288"/>
      <c r="C212" s="418"/>
    </row>
    <row r="213" spans="1:3" ht="14.25" x14ac:dyDescent="0.2">
      <c r="A213" s="287"/>
      <c r="B213" s="288"/>
      <c r="C213" s="418"/>
    </row>
    <row r="214" spans="1:3" ht="14.25" x14ac:dyDescent="0.2">
      <c r="A214" s="287"/>
      <c r="B214" s="288"/>
      <c r="C214" s="418"/>
    </row>
    <row r="215" spans="1:3" ht="14.25" x14ac:dyDescent="0.2">
      <c r="A215" s="287"/>
      <c r="B215" s="288"/>
      <c r="C215" s="418"/>
    </row>
    <row r="216" spans="1:3" ht="14.25" x14ac:dyDescent="0.2">
      <c r="A216" s="287"/>
      <c r="B216" s="288"/>
      <c r="C216" s="418"/>
    </row>
    <row r="217" spans="1:3" ht="14.25" x14ac:dyDescent="0.2">
      <c r="A217" s="287"/>
      <c r="B217" s="288"/>
      <c r="C217" s="418"/>
    </row>
    <row r="218" spans="1:3" ht="14.25" x14ac:dyDescent="0.2">
      <c r="A218" s="287"/>
      <c r="B218" s="288"/>
      <c r="C218" s="418"/>
    </row>
    <row r="219" spans="1:3" ht="14.25" x14ac:dyDescent="0.2">
      <c r="A219" s="287"/>
      <c r="B219" s="288"/>
      <c r="C219" s="418"/>
    </row>
    <row r="220" spans="1:3" ht="14.25" x14ac:dyDescent="0.2">
      <c r="A220" s="287"/>
      <c r="B220" s="288"/>
      <c r="C220" s="418"/>
    </row>
    <row r="221" spans="1:3" ht="14.25" x14ac:dyDescent="0.2">
      <c r="A221" s="287"/>
      <c r="B221" s="288"/>
      <c r="C221" s="418"/>
    </row>
    <row r="222" spans="1:3" ht="14.25" x14ac:dyDescent="0.2">
      <c r="A222" s="287"/>
      <c r="B222" s="288"/>
      <c r="C222" s="418"/>
    </row>
    <row r="223" spans="1:3" ht="14.25" x14ac:dyDescent="0.2">
      <c r="A223" s="287"/>
      <c r="B223" s="288"/>
      <c r="C223" s="418"/>
    </row>
    <row r="224" spans="1:3" ht="14.25" x14ac:dyDescent="0.2">
      <c r="A224" s="287"/>
      <c r="B224" s="288"/>
      <c r="C224" s="418"/>
    </row>
    <row r="225" spans="1:3" ht="14.25" x14ac:dyDescent="0.2">
      <c r="A225" s="287"/>
      <c r="B225" s="288"/>
      <c r="C225" s="418"/>
    </row>
    <row r="226" spans="1:3" ht="14.25" x14ac:dyDescent="0.2">
      <c r="A226" s="287"/>
      <c r="B226" s="288"/>
      <c r="C226" s="418"/>
    </row>
    <row r="227" spans="1:3" ht="14.25" x14ac:dyDescent="0.2">
      <c r="A227" s="287"/>
      <c r="B227" s="288"/>
      <c r="C227" s="418"/>
    </row>
    <row r="228" spans="1:3" ht="14.25" x14ac:dyDescent="0.2">
      <c r="A228" s="287"/>
      <c r="B228" s="288"/>
      <c r="C228" s="418"/>
    </row>
    <row r="229" spans="1:3" ht="14.25" x14ac:dyDescent="0.2">
      <c r="A229" s="287"/>
      <c r="B229" s="288"/>
      <c r="C229" s="418"/>
    </row>
    <row r="230" spans="1:3" ht="14.25" x14ac:dyDescent="0.2">
      <c r="A230" s="287"/>
      <c r="B230" s="288"/>
      <c r="C230" s="418"/>
    </row>
    <row r="231" spans="1:3" ht="14.25" x14ac:dyDescent="0.2">
      <c r="A231" s="287"/>
      <c r="B231" s="288"/>
      <c r="C231" s="418"/>
    </row>
    <row r="232" spans="1:3" ht="14.25" x14ac:dyDescent="0.2">
      <c r="A232" s="287"/>
      <c r="B232" s="288"/>
      <c r="C232" s="418"/>
    </row>
    <row r="233" spans="1:3" ht="14.25" x14ac:dyDescent="0.2">
      <c r="A233" s="287"/>
      <c r="B233" s="288"/>
      <c r="C233" s="418"/>
    </row>
    <row r="234" spans="1:3" ht="14.25" x14ac:dyDescent="0.2">
      <c r="A234" s="287"/>
      <c r="B234" s="288"/>
      <c r="C234" s="418"/>
    </row>
    <row r="235" spans="1:3" ht="14.25" x14ac:dyDescent="0.2">
      <c r="A235" s="287"/>
      <c r="B235" s="288"/>
      <c r="C235" s="418"/>
    </row>
    <row r="236" spans="1:3" ht="14.25" x14ac:dyDescent="0.2">
      <c r="A236" s="287"/>
      <c r="B236" s="288"/>
      <c r="C236" s="418"/>
    </row>
    <row r="237" spans="1:3" ht="14.25" x14ac:dyDescent="0.2">
      <c r="A237" s="287"/>
      <c r="B237" s="288"/>
      <c r="C237" s="418"/>
    </row>
    <row r="238" spans="1:3" ht="14.25" x14ac:dyDescent="0.2">
      <c r="A238" s="287"/>
      <c r="B238" s="288"/>
      <c r="C238" s="418"/>
    </row>
    <row r="239" spans="1:3" ht="14.25" x14ac:dyDescent="0.2">
      <c r="A239" s="287"/>
      <c r="B239" s="288"/>
      <c r="C239" s="418"/>
    </row>
    <row r="240" spans="1:3" ht="14.25" x14ac:dyDescent="0.2">
      <c r="A240" s="287"/>
      <c r="B240" s="288"/>
      <c r="C240" s="418"/>
    </row>
    <row r="241" spans="1:3" ht="14.25" x14ac:dyDescent="0.2">
      <c r="A241" s="287"/>
      <c r="B241" s="288"/>
      <c r="C241" s="418"/>
    </row>
    <row r="242" spans="1:3" ht="14.25" x14ac:dyDescent="0.2">
      <c r="A242" s="287"/>
      <c r="B242" s="288"/>
      <c r="C242" s="418"/>
    </row>
    <row r="243" spans="1:3" ht="14.25" x14ac:dyDescent="0.2">
      <c r="A243" s="287"/>
      <c r="B243" s="288"/>
      <c r="C243" s="418"/>
    </row>
    <row r="244" spans="1:3" ht="14.25" x14ac:dyDescent="0.2">
      <c r="A244" s="287"/>
      <c r="B244" s="288"/>
      <c r="C244" s="418"/>
    </row>
    <row r="245" spans="1:3" ht="14.25" x14ac:dyDescent="0.2">
      <c r="A245" s="287"/>
      <c r="B245" s="288"/>
      <c r="C245" s="418"/>
    </row>
    <row r="246" spans="1:3" ht="14.25" x14ac:dyDescent="0.2">
      <c r="A246" s="287"/>
      <c r="B246" s="288"/>
      <c r="C246" s="418"/>
    </row>
    <row r="247" spans="1:3" ht="14.25" x14ac:dyDescent="0.2">
      <c r="A247" s="287"/>
      <c r="B247" s="288"/>
      <c r="C247" s="418"/>
    </row>
    <row r="248" spans="1:3" ht="14.25" x14ac:dyDescent="0.2">
      <c r="A248" s="287"/>
      <c r="B248" s="288"/>
      <c r="C248" s="418"/>
    </row>
    <row r="249" spans="1:3" ht="14.25" x14ac:dyDescent="0.2">
      <c r="A249" s="287"/>
      <c r="B249" s="288"/>
      <c r="C249" s="418"/>
    </row>
    <row r="250" spans="1:3" ht="14.25" x14ac:dyDescent="0.2">
      <c r="A250" s="287"/>
      <c r="B250" s="288"/>
      <c r="C250" s="418"/>
    </row>
    <row r="251" spans="1:3" ht="14.25" x14ac:dyDescent="0.2">
      <c r="A251" s="287"/>
      <c r="B251" s="288"/>
      <c r="C251" s="418"/>
    </row>
    <row r="252" spans="1:3" ht="14.25" x14ac:dyDescent="0.2">
      <c r="A252" s="287"/>
      <c r="B252" s="288"/>
      <c r="C252" s="418"/>
    </row>
    <row r="253" spans="1:3" ht="14.25" x14ac:dyDescent="0.2">
      <c r="A253" s="287"/>
      <c r="B253" s="288"/>
      <c r="C253" s="418"/>
    </row>
    <row r="254" spans="1:3" ht="14.25" x14ac:dyDescent="0.2">
      <c r="A254" s="287"/>
      <c r="B254" s="288"/>
      <c r="C254" s="418"/>
    </row>
    <row r="255" spans="1:3" ht="14.25" x14ac:dyDescent="0.2">
      <c r="A255" s="287"/>
      <c r="B255" s="288"/>
      <c r="C255" s="418"/>
    </row>
    <row r="256" spans="1:3" ht="14.25" x14ac:dyDescent="0.2">
      <c r="A256" s="287"/>
      <c r="B256" s="288"/>
      <c r="C256" s="418"/>
    </row>
    <row r="257" spans="1:3" ht="14.25" x14ac:dyDescent="0.2">
      <c r="A257" s="287"/>
      <c r="B257" s="288"/>
      <c r="C257" s="418"/>
    </row>
    <row r="258" spans="1:3" ht="14.25" x14ac:dyDescent="0.2">
      <c r="A258" s="287"/>
      <c r="B258" s="288"/>
      <c r="C258" s="418"/>
    </row>
    <row r="259" spans="1:3" ht="14.25" x14ac:dyDescent="0.2">
      <c r="A259" s="287"/>
      <c r="B259" s="288"/>
      <c r="C259" s="418"/>
    </row>
    <row r="260" spans="1:3" ht="14.25" x14ac:dyDescent="0.2">
      <c r="A260" s="287"/>
      <c r="B260" s="288"/>
      <c r="C260" s="418"/>
    </row>
    <row r="261" spans="1:3" ht="14.25" x14ac:dyDescent="0.2">
      <c r="A261" s="287"/>
      <c r="B261" s="288"/>
      <c r="C261" s="418"/>
    </row>
    <row r="262" spans="1:3" ht="14.25" x14ac:dyDescent="0.2">
      <c r="A262" s="287"/>
      <c r="B262" s="288"/>
      <c r="C262" s="418"/>
    </row>
    <row r="263" spans="1:3" ht="14.25" x14ac:dyDescent="0.2">
      <c r="A263" s="287"/>
      <c r="B263" s="288"/>
      <c r="C263" s="418"/>
    </row>
    <row r="264" spans="1:3" ht="14.25" x14ac:dyDescent="0.2">
      <c r="A264" s="287"/>
      <c r="B264" s="288"/>
      <c r="C264" s="418"/>
    </row>
    <row r="265" spans="1:3" ht="14.25" x14ac:dyDescent="0.2">
      <c r="A265" s="287"/>
      <c r="B265" s="288"/>
      <c r="C265" s="418"/>
    </row>
    <row r="266" spans="1:3" ht="14.25" x14ac:dyDescent="0.2">
      <c r="A266" s="287"/>
      <c r="B266" s="288"/>
      <c r="C266" s="418"/>
    </row>
    <row r="267" spans="1:3" ht="14.25" x14ac:dyDescent="0.2">
      <c r="A267" s="287"/>
      <c r="B267" s="288"/>
      <c r="C267" s="418"/>
    </row>
    <row r="268" spans="1:3" ht="14.25" x14ac:dyDescent="0.2">
      <c r="A268" s="287"/>
      <c r="B268" s="288"/>
      <c r="C268" s="418"/>
    </row>
    <row r="269" spans="1:3" ht="14.25" x14ac:dyDescent="0.2">
      <c r="A269" s="287"/>
      <c r="B269" s="288"/>
      <c r="C269" s="418"/>
    </row>
    <row r="270" spans="1:3" ht="14.25" x14ac:dyDescent="0.2">
      <c r="A270" s="287"/>
      <c r="B270" s="288"/>
      <c r="C270" s="418"/>
    </row>
    <row r="271" spans="1:3" ht="14.25" x14ac:dyDescent="0.2">
      <c r="A271" s="287"/>
      <c r="B271" s="288"/>
      <c r="C271" s="418"/>
    </row>
    <row r="272" spans="1:3" ht="14.25" x14ac:dyDescent="0.2">
      <c r="A272" s="287"/>
      <c r="B272" s="288"/>
      <c r="C272" s="418"/>
    </row>
    <row r="273" spans="1:3" ht="14.25" x14ac:dyDescent="0.2">
      <c r="A273" s="287"/>
      <c r="B273" s="288"/>
      <c r="C273" s="418"/>
    </row>
    <row r="274" spans="1:3" ht="14.25" x14ac:dyDescent="0.2">
      <c r="A274" s="287"/>
      <c r="B274" s="288"/>
      <c r="C274" s="418"/>
    </row>
    <row r="275" spans="1:3" ht="14.25" x14ac:dyDescent="0.2">
      <c r="A275" s="287"/>
      <c r="B275" s="288"/>
      <c r="C275" s="418"/>
    </row>
    <row r="276" spans="1:3" ht="14.25" x14ac:dyDescent="0.2">
      <c r="A276" s="287"/>
      <c r="B276" s="288"/>
      <c r="C276" s="418"/>
    </row>
    <row r="277" spans="1:3" ht="14.25" x14ac:dyDescent="0.2">
      <c r="A277" s="287"/>
      <c r="B277" s="288"/>
      <c r="C277" s="418"/>
    </row>
    <row r="278" spans="1:3" ht="14.25" x14ac:dyDescent="0.2">
      <c r="A278" s="287"/>
      <c r="B278" s="288"/>
      <c r="C278" s="418"/>
    </row>
    <row r="279" spans="1:3" ht="14.25" x14ac:dyDescent="0.2">
      <c r="A279" s="287"/>
      <c r="B279" s="288"/>
      <c r="C279" s="418"/>
    </row>
    <row r="280" spans="1:3" ht="14.25" x14ac:dyDescent="0.2">
      <c r="A280" s="287"/>
      <c r="B280" s="288"/>
      <c r="C280" s="418"/>
    </row>
    <row r="281" spans="1:3" ht="14.25" x14ac:dyDescent="0.2">
      <c r="A281" s="287"/>
      <c r="B281" s="288"/>
      <c r="C281" s="418"/>
    </row>
    <row r="282" spans="1:3" ht="14.25" x14ac:dyDescent="0.2">
      <c r="A282" s="287"/>
      <c r="B282" s="288"/>
      <c r="C282" s="418"/>
    </row>
    <row r="283" spans="1:3" ht="14.25" x14ac:dyDescent="0.2">
      <c r="A283" s="287"/>
      <c r="B283" s="288"/>
      <c r="C283" s="418"/>
    </row>
    <row r="284" spans="1:3" ht="14.25" x14ac:dyDescent="0.2">
      <c r="A284" s="287"/>
      <c r="B284" s="288"/>
      <c r="C284" s="418"/>
    </row>
    <row r="285" spans="1:3" ht="14.25" x14ac:dyDescent="0.2">
      <c r="A285" s="287"/>
      <c r="B285" s="288"/>
      <c r="C285" s="418"/>
    </row>
    <row r="286" spans="1:3" ht="14.25" x14ac:dyDescent="0.2">
      <c r="A286" s="287"/>
      <c r="B286" s="288"/>
      <c r="C286" s="418"/>
    </row>
    <row r="287" spans="1:3" ht="14.25" x14ac:dyDescent="0.2">
      <c r="A287" s="287"/>
      <c r="B287" s="288"/>
      <c r="C287" s="418"/>
    </row>
    <row r="288" spans="1:3" ht="14.25" x14ac:dyDescent="0.2">
      <c r="A288" s="287"/>
      <c r="B288" s="288"/>
      <c r="C288" s="418"/>
    </row>
    <row r="289" spans="1:3" ht="14.25" x14ac:dyDescent="0.2">
      <c r="A289" s="287"/>
      <c r="B289" s="288"/>
      <c r="C289" s="418"/>
    </row>
    <row r="290" spans="1:3" ht="14.25" x14ac:dyDescent="0.2">
      <c r="A290" s="287"/>
      <c r="B290" s="288"/>
      <c r="C290" s="418"/>
    </row>
    <row r="291" spans="1:3" ht="14.25" x14ac:dyDescent="0.2">
      <c r="A291" s="287"/>
      <c r="B291" s="288"/>
      <c r="C291" s="418"/>
    </row>
    <row r="292" spans="1:3" ht="14.25" x14ac:dyDescent="0.2">
      <c r="A292" s="287"/>
      <c r="B292" s="288"/>
      <c r="C292" s="418"/>
    </row>
    <row r="293" spans="1:3" ht="14.25" x14ac:dyDescent="0.2">
      <c r="A293" s="287"/>
      <c r="B293" s="288"/>
      <c r="C293" s="418"/>
    </row>
    <row r="294" spans="1:3" ht="14.25" x14ac:dyDescent="0.2">
      <c r="A294" s="287"/>
      <c r="B294" s="288"/>
      <c r="C294" s="418"/>
    </row>
    <row r="295" spans="1:3" ht="14.25" x14ac:dyDescent="0.2">
      <c r="A295" s="287"/>
      <c r="B295" s="288"/>
      <c r="C295" s="418"/>
    </row>
    <row r="296" spans="1:3" ht="14.25" x14ac:dyDescent="0.2">
      <c r="A296" s="287"/>
      <c r="B296" s="288"/>
      <c r="C296" s="418"/>
    </row>
    <row r="297" spans="1:3" ht="14.25" x14ac:dyDescent="0.2">
      <c r="A297" s="287"/>
      <c r="B297" s="288"/>
      <c r="C297" s="418"/>
    </row>
    <row r="298" spans="1:3" ht="14.25" x14ac:dyDescent="0.2">
      <c r="A298" s="287"/>
      <c r="B298" s="288"/>
      <c r="C298" s="418"/>
    </row>
    <row r="299" spans="1:3" ht="14.25" x14ac:dyDescent="0.2">
      <c r="A299" s="287"/>
      <c r="B299" s="288"/>
      <c r="C299" s="418"/>
    </row>
    <row r="300" spans="1:3" ht="14.25" x14ac:dyDescent="0.2">
      <c r="A300" s="287"/>
      <c r="B300" s="288"/>
      <c r="C300" s="418"/>
    </row>
    <row r="301" spans="1:3" ht="14.25" x14ac:dyDescent="0.2">
      <c r="A301" s="287"/>
      <c r="B301" s="288"/>
      <c r="C301" s="418"/>
    </row>
    <row r="302" spans="1:3" ht="14.25" x14ac:dyDescent="0.2">
      <c r="A302" s="287"/>
      <c r="B302" s="288"/>
      <c r="C302" s="418"/>
    </row>
    <row r="303" spans="1:3" ht="14.25" x14ac:dyDescent="0.2">
      <c r="A303" s="287"/>
      <c r="B303" s="288"/>
      <c r="C303" s="418"/>
    </row>
    <row r="304" spans="1:3" ht="14.25" x14ac:dyDescent="0.2">
      <c r="A304" s="287"/>
      <c r="B304" s="288"/>
      <c r="C304" s="418"/>
    </row>
    <row r="305" spans="1:3" ht="14.25" x14ac:dyDescent="0.2">
      <c r="A305" s="287"/>
      <c r="B305" s="288"/>
      <c r="C305" s="418"/>
    </row>
    <row r="306" spans="1:3" ht="14.25" x14ac:dyDescent="0.2">
      <c r="A306" s="287"/>
      <c r="B306" s="288"/>
      <c r="C306" s="418"/>
    </row>
    <row r="307" spans="1:3" ht="14.25" x14ac:dyDescent="0.2">
      <c r="A307" s="287"/>
      <c r="B307" s="288"/>
      <c r="C307" s="418"/>
    </row>
    <row r="308" spans="1:3" ht="14.25" x14ac:dyDescent="0.2">
      <c r="A308" s="287"/>
      <c r="B308" s="288"/>
      <c r="C308" s="418"/>
    </row>
    <row r="309" spans="1:3" ht="14.25" x14ac:dyDescent="0.2">
      <c r="A309" s="287"/>
      <c r="B309" s="288"/>
      <c r="C309" s="418"/>
    </row>
    <row r="310" spans="1:3" ht="14.25" x14ac:dyDescent="0.2">
      <c r="A310" s="287"/>
      <c r="B310" s="288"/>
      <c r="C310" s="418"/>
    </row>
    <row r="311" spans="1:3" ht="14.25" x14ac:dyDescent="0.2">
      <c r="A311" s="287"/>
      <c r="B311" s="288"/>
      <c r="C311" s="418"/>
    </row>
    <row r="312" spans="1:3" ht="14.25" x14ac:dyDescent="0.2">
      <c r="A312" s="287"/>
      <c r="B312" s="288"/>
      <c r="C312" s="418"/>
    </row>
    <row r="313" spans="1:3" ht="14.25" x14ac:dyDescent="0.2">
      <c r="A313" s="287"/>
      <c r="B313" s="288"/>
      <c r="C313" s="418"/>
    </row>
    <row r="314" spans="1:3" ht="14.25" x14ac:dyDescent="0.2">
      <c r="A314" s="287"/>
      <c r="B314" s="288"/>
      <c r="C314" s="418"/>
    </row>
    <row r="315" spans="1:3" ht="14.25" x14ac:dyDescent="0.2">
      <c r="A315" s="287"/>
      <c r="B315" s="288"/>
      <c r="C315" s="418"/>
    </row>
    <row r="316" spans="1:3" ht="14.25" x14ac:dyDescent="0.2">
      <c r="A316" s="287"/>
      <c r="B316" s="288"/>
      <c r="C316" s="418"/>
    </row>
    <row r="317" spans="1:3" ht="14.25" x14ac:dyDescent="0.2">
      <c r="A317" s="287"/>
      <c r="B317" s="288"/>
      <c r="C317" s="418"/>
    </row>
    <row r="318" spans="1:3" ht="14.25" x14ac:dyDescent="0.2">
      <c r="A318" s="287"/>
      <c r="B318" s="288"/>
      <c r="C318" s="418"/>
    </row>
    <row r="319" spans="1:3" ht="14.25" x14ac:dyDescent="0.2">
      <c r="A319" s="287"/>
      <c r="B319" s="288"/>
      <c r="C319" s="418"/>
    </row>
    <row r="320" spans="1:3" ht="14.25" x14ac:dyDescent="0.2">
      <c r="A320" s="287"/>
      <c r="B320" s="288"/>
      <c r="C320" s="418"/>
    </row>
    <row r="321" spans="1:3" ht="14.25" x14ac:dyDescent="0.2">
      <c r="A321" s="287"/>
      <c r="B321" s="288"/>
      <c r="C321" s="418"/>
    </row>
    <row r="322" spans="1:3" ht="14.25" x14ac:dyDescent="0.2">
      <c r="A322" s="287"/>
      <c r="B322" s="288"/>
      <c r="C322" s="418"/>
    </row>
    <row r="323" spans="1:3" ht="14.25" x14ac:dyDescent="0.2">
      <c r="A323" s="287"/>
      <c r="B323" s="288"/>
      <c r="C323" s="418"/>
    </row>
    <row r="324" spans="1:3" ht="14.25" x14ac:dyDescent="0.2">
      <c r="A324" s="287"/>
      <c r="B324" s="288"/>
      <c r="C324" s="418"/>
    </row>
    <row r="325" spans="1:3" ht="14.25" x14ac:dyDescent="0.2">
      <c r="A325" s="287"/>
      <c r="B325" s="288"/>
      <c r="C325" s="418"/>
    </row>
    <row r="326" spans="1:3" ht="14.25" x14ac:dyDescent="0.2">
      <c r="A326" s="287"/>
      <c r="B326" s="288"/>
      <c r="C326" s="418"/>
    </row>
    <row r="327" spans="1:3" ht="14.25" x14ac:dyDescent="0.2">
      <c r="A327" s="287"/>
      <c r="B327" s="288"/>
      <c r="C327" s="418"/>
    </row>
    <row r="328" spans="1:3" ht="14.25" x14ac:dyDescent="0.2">
      <c r="A328" s="287"/>
      <c r="B328" s="288"/>
      <c r="C328" s="418"/>
    </row>
    <row r="329" spans="1:3" ht="14.25" x14ac:dyDescent="0.2">
      <c r="A329" s="287"/>
      <c r="B329" s="288"/>
      <c r="C329" s="418"/>
    </row>
    <row r="330" spans="1:3" ht="14.25" x14ac:dyDescent="0.2">
      <c r="A330" s="287"/>
      <c r="B330" s="288"/>
      <c r="C330" s="418"/>
    </row>
    <row r="331" spans="1:3" ht="14.25" x14ac:dyDescent="0.2">
      <c r="A331" s="287"/>
      <c r="B331" s="288"/>
      <c r="C331" s="418"/>
    </row>
    <row r="332" spans="1:3" ht="14.25" x14ac:dyDescent="0.2">
      <c r="A332" s="287"/>
      <c r="B332" s="288"/>
      <c r="C332" s="418"/>
    </row>
    <row r="333" spans="1:3" ht="14.25" x14ac:dyDescent="0.2">
      <c r="A333" s="287"/>
      <c r="B333" s="288"/>
      <c r="C333" s="418"/>
    </row>
    <row r="334" spans="1:3" ht="14.25" x14ac:dyDescent="0.2">
      <c r="A334" s="287"/>
      <c r="B334" s="288"/>
      <c r="C334" s="418"/>
    </row>
    <row r="335" spans="1:3" ht="14.25" x14ac:dyDescent="0.2">
      <c r="A335" s="287"/>
      <c r="B335" s="288"/>
      <c r="C335" s="418"/>
    </row>
    <row r="336" spans="1:3" ht="14.25" x14ac:dyDescent="0.2">
      <c r="A336" s="287"/>
      <c r="B336" s="288"/>
      <c r="C336" s="418"/>
    </row>
    <row r="337" spans="1:3" ht="14.25" x14ac:dyDescent="0.2">
      <c r="A337" s="287"/>
      <c r="B337" s="288"/>
      <c r="C337" s="418"/>
    </row>
    <row r="338" spans="1:3" ht="14.25" x14ac:dyDescent="0.2">
      <c r="A338" s="287"/>
      <c r="B338" s="288"/>
      <c r="C338" s="418"/>
    </row>
    <row r="339" spans="1:3" ht="14.25" x14ac:dyDescent="0.2">
      <c r="A339" s="287"/>
      <c r="B339" s="288"/>
      <c r="C339" s="418"/>
    </row>
    <row r="340" spans="1:3" ht="14.25" x14ac:dyDescent="0.2">
      <c r="A340" s="287"/>
      <c r="B340" s="288"/>
      <c r="C340" s="418"/>
    </row>
    <row r="341" spans="1:3" ht="14.25" x14ac:dyDescent="0.2">
      <c r="A341" s="287"/>
      <c r="B341" s="288"/>
      <c r="C341" s="418"/>
    </row>
    <row r="342" spans="1:3" ht="14.25" x14ac:dyDescent="0.2">
      <c r="A342" s="287"/>
      <c r="B342" s="288"/>
      <c r="C342" s="418"/>
    </row>
    <row r="343" spans="1:3" ht="14.25" x14ac:dyDescent="0.2">
      <c r="A343" s="287"/>
      <c r="B343" s="288"/>
      <c r="C343" s="418"/>
    </row>
    <row r="344" spans="1:3" ht="14.25" x14ac:dyDescent="0.2">
      <c r="A344" s="287"/>
      <c r="B344" s="288"/>
      <c r="C344" s="418"/>
    </row>
    <row r="345" spans="1:3" ht="14.25" x14ac:dyDescent="0.2">
      <c r="A345" s="287"/>
      <c r="B345" s="288"/>
      <c r="C345" s="418"/>
    </row>
    <row r="346" spans="1:3" ht="14.25" x14ac:dyDescent="0.2">
      <c r="A346" s="287"/>
      <c r="B346" s="288"/>
      <c r="C346" s="418"/>
    </row>
    <row r="347" spans="1:3" ht="14.25" x14ac:dyDescent="0.2">
      <c r="A347" s="287"/>
      <c r="B347" s="288"/>
      <c r="C347" s="418"/>
    </row>
    <row r="348" spans="1:3" ht="14.25" x14ac:dyDescent="0.2">
      <c r="A348" s="287"/>
      <c r="B348" s="288"/>
      <c r="C348" s="418"/>
    </row>
    <row r="349" spans="1:3" ht="14.25" x14ac:dyDescent="0.2">
      <c r="A349" s="287"/>
      <c r="B349" s="288"/>
      <c r="C349" s="418"/>
    </row>
    <row r="350" spans="1:3" ht="14.25" x14ac:dyDescent="0.2">
      <c r="A350" s="287"/>
      <c r="B350" s="288"/>
      <c r="C350" s="418"/>
    </row>
    <row r="351" spans="1:3" ht="14.25" x14ac:dyDescent="0.2">
      <c r="A351" s="287"/>
      <c r="B351" s="288"/>
      <c r="C351" s="418"/>
    </row>
    <row r="352" spans="1:3" ht="14.25" x14ac:dyDescent="0.2">
      <c r="A352" s="287"/>
      <c r="B352" s="288"/>
      <c r="C352" s="418"/>
    </row>
    <row r="353" spans="1:3" ht="14.25" x14ac:dyDescent="0.2">
      <c r="A353" s="287"/>
      <c r="B353" s="288"/>
      <c r="C353" s="418"/>
    </row>
    <row r="354" spans="1:3" ht="14.25" x14ac:dyDescent="0.2">
      <c r="A354" s="287"/>
      <c r="B354" s="288"/>
      <c r="C354" s="418"/>
    </row>
    <row r="355" spans="1:3" ht="14.25" x14ac:dyDescent="0.2">
      <c r="A355" s="287"/>
      <c r="B355" s="288"/>
      <c r="C355" s="418"/>
    </row>
    <row r="356" spans="1:3" ht="14.25" x14ac:dyDescent="0.2">
      <c r="A356" s="287"/>
      <c r="B356" s="288"/>
      <c r="C356" s="418"/>
    </row>
    <row r="357" spans="1:3" ht="14.25" x14ac:dyDescent="0.2">
      <c r="A357" s="287"/>
      <c r="B357" s="288"/>
      <c r="C357" s="418"/>
    </row>
    <row r="358" spans="1:3" ht="14.25" x14ac:dyDescent="0.2">
      <c r="A358" s="287"/>
      <c r="B358" s="288"/>
      <c r="C358" s="418"/>
    </row>
    <row r="359" spans="1:3" ht="14.25" x14ac:dyDescent="0.2">
      <c r="A359" s="287"/>
      <c r="B359" s="288"/>
      <c r="C359" s="418"/>
    </row>
    <row r="360" spans="1:3" ht="14.25" x14ac:dyDescent="0.2">
      <c r="A360" s="287"/>
      <c r="B360" s="288"/>
      <c r="C360" s="418"/>
    </row>
    <row r="361" spans="1:3" ht="14.25" x14ac:dyDescent="0.2">
      <c r="A361" s="287"/>
      <c r="B361" s="288"/>
      <c r="C361" s="418"/>
    </row>
    <row r="362" spans="1:3" ht="14.25" x14ac:dyDescent="0.2">
      <c r="A362" s="287"/>
      <c r="B362" s="288"/>
      <c r="C362" s="418"/>
    </row>
    <row r="363" spans="1:3" ht="14.25" x14ac:dyDescent="0.2">
      <c r="A363" s="287"/>
      <c r="B363" s="288"/>
      <c r="C363" s="418"/>
    </row>
    <row r="364" spans="1:3" ht="14.25" x14ac:dyDescent="0.2">
      <c r="A364" s="287"/>
      <c r="B364" s="288"/>
      <c r="C364" s="418"/>
    </row>
    <row r="365" spans="1:3" ht="14.25" x14ac:dyDescent="0.2">
      <c r="A365" s="287"/>
      <c r="B365" s="288"/>
      <c r="C365" s="418"/>
    </row>
    <row r="366" spans="1:3" ht="14.25" x14ac:dyDescent="0.2">
      <c r="A366" s="287"/>
      <c r="B366" s="288"/>
      <c r="C366" s="418"/>
    </row>
    <row r="367" spans="1:3" ht="14.25" x14ac:dyDescent="0.2">
      <c r="A367" s="287"/>
      <c r="B367" s="288"/>
      <c r="C367" s="418"/>
    </row>
    <row r="368" spans="1:3" ht="14.25" x14ac:dyDescent="0.2">
      <c r="A368" s="287"/>
      <c r="B368" s="288"/>
      <c r="C368" s="418"/>
    </row>
    <row r="369" spans="1:3" ht="14.25" x14ac:dyDescent="0.2">
      <c r="A369" s="287"/>
      <c r="B369" s="288"/>
      <c r="C369" s="418"/>
    </row>
    <row r="370" spans="1:3" ht="14.25" x14ac:dyDescent="0.2">
      <c r="A370" s="287"/>
      <c r="B370" s="288"/>
      <c r="C370" s="418"/>
    </row>
    <row r="371" spans="1:3" ht="14.25" x14ac:dyDescent="0.2">
      <c r="A371" s="287"/>
      <c r="B371" s="288"/>
      <c r="C371" s="418"/>
    </row>
    <row r="372" spans="1:3" ht="14.25" x14ac:dyDescent="0.2">
      <c r="A372" s="287"/>
      <c r="B372" s="288"/>
      <c r="C372" s="418"/>
    </row>
    <row r="373" spans="1:3" ht="14.25" x14ac:dyDescent="0.2">
      <c r="A373" s="287"/>
      <c r="B373" s="288"/>
      <c r="C373" s="418"/>
    </row>
    <row r="374" spans="1:3" ht="14.25" x14ac:dyDescent="0.2">
      <c r="A374" s="287"/>
      <c r="B374" s="288"/>
      <c r="C374" s="418"/>
    </row>
    <row r="375" spans="1:3" ht="14.25" x14ac:dyDescent="0.2">
      <c r="A375" s="287"/>
      <c r="B375" s="288"/>
      <c r="C375" s="418"/>
    </row>
    <row r="376" spans="1:3" ht="14.25" x14ac:dyDescent="0.2">
      <c r="A376" s="287"/>
      <c r="B376" s="288"/>
      <c r="C376" s="418"/>
    </row>
    <row r="377" spans="1:3" ht="14.25" x14ac:dyDescent="0.2">
      <c r="A377" s="287"/>
      <c r="B377" s="288"/>
      <c r="C377" s="418"/>
    </row>
    <row r="378" spans="1:3" ht="14.25" x14ac:dyDescent="0.2">
      <c r="A378" s="287"/>
      <c r="B378" s="288"/>
      <c r="C378" s="418"/>
    </row>
    <row r="379" spans="1:3" ht="14.25" x14ac:dyDescent="0.2">
      <c r="A379" s="287"/>
      <c r="B379" s="288"/>
      <c r="C379" s="418"/>
    </row>
    <row r="380" spans="1:3" ht="14.25" x14ac:dyDescent="0.2">
      <c r="A380" s="287"/>
      <c r="B380" s="288"/>
      <c r="C380" s="418"/>
    </row>
    <row r="381" spans="1:3" ht="14.25" x14ac:dyDescent="0.2">
      <c r="A381" s="287"/>
      <c r="B381" s="288"/>
      <c r="C381" s="418"/>
    </row>
    <row r="382" spans="1:3" ht="14.25" x14ac:dyDescent="0.2">
      <c r="A382" s="287"/>
      <c r="B382" s="288"/>
      <c r="C382" s="418"/>
    </row>
    <row r="383" spans="1:3" ht="14.25" x14ac:dyDescent="0.2">
      <c r="A383" s="287"/>
      <c r="B383" s="288"/>
      <c r="C383" s="418"/>
    </row>
    <row r="384" spans="1:3" ht="14.25" x14ac:dyDescent="0.2">
      <c r="A384" s="287"/>
      <c r="B384" s="288"/>
      <c r="C384" s="418"/>
    </row>
    <row r="385" spans="1:3" ht="14.25" x14ac:dyDescent="0.2">
      <c r="A385" s="287"/>
      <c r="B385" s="288"/>
      <c r="C385" s="418"/>
    </row>
    <row r="386" spans="1:3" ht="14.25" x14ac:dyDescent="0.2">
      <c r="A386" s="287"/>
      <c r="B386" s="288"/>
      <c r="C386" s="418"/>
    </row>
    <row r="387" spans="1:3" ht="14.25" x14ac:dyDescent="0.2">
      <c r="A387" s="287"/>
      <c r="B387" s="288"/>
      <c r="C387" s="418"/>
    </row>
    <row r="388" spans="1:3" ht="14.25" x14ac:dyDescent="0.2">
      <c r="A388" s="287"/>
      <c r="B388" s="288"/>
      <c r="C388" s="418"/>
    </row>
    <row r="389" spans="1:3" ht="14.25" x14ac:dyDescent="0.2">
      <c r="A389" s="287"/>
      <c r="B389" s="288"/>
      <c r="C389" s="418"/>
    </row>
    <row r="390" spans="1:3" ht="14.25" x14ac:dyDescent="0.2">
      <c r="A390" s="287"/>
      <c r="B390" s="288"/>
      <c r="C390" s="418"/>
    </row>
    <row r="391" spans="1:3" ht="14.25" x14ac:dyDescent="0.2">
      <c r="A391" s="287"/>
      <c r="B391" s="288"/>
      <c r="C391" s="418"/>
    </row>
    <row r="392" spans="1:3" ht="14.25" x14ac:dyDescent="0.2">
      <c r="A392" s="287"/>
      <c r="B392" s="288"/>
      <c r="C392" s="418"/>
    </row>
    <row r="393" spans="1:3" ht="14.25" x14ac:dyDescent="0.2">
      <c r="A393" s="287"/>
      <c r="B393" s="288"/>
      <c r="C393" s="418"/>
    </row>
    <row r="394" spans="1:3" ht="14.25" x14ac:dyDescent="0.2">
      <c r="A394" s="287"/>
      <c r="B394" s="288"/>
      <c r="C394" s="418"/>
    </row>
    <row r="395" spans="1:3" ht="14.25" x14ac:dyDescent="0.2">
      <c r="A395" s="287"/>
      <c r="B395" s="288"/>
      <c r="C395" s="418"/>
    </row>
    <row r="396" spans="1:3" ht="14.25" x14ac:dyDescent="0.2">
      <c r="A396" s="287"/>
      <c r="B396" s="288"/>
      <c r="C396" s="418"/>
    </row>
    <row r="397" spans="1:3" ht="14.25" x14ac:dyDescent="0.2">
      <c r="A397" s="287"/>
      <c r="B397" s="288"/>
      <c r="C397" s="418"/>
    </row>
    <row r="398" spans="1:3" ht="14.25" x14ac:dyDescent="0.2">
      <c r="A398" s="287"/>
      <c r="B398" s="288"/>
      <c r="C398" s="418"/>
    </row>
    <row r="399" spans="1:3" ht="14.25" x14ac:dyDescent="0.2">
      <c r="A399" s="287"/>
      <c r="B399" s="288"/>
      <c r="C399" s="418"/>
    </row>
    <row r="400" spans="1:3" ht="14.25" x14ac:dyDescent="0.2">
      <c r="A400" s="287"/>
      <c r="B400" s="288"/>
      <c r="C400" s="418"/>
    </row>
    <row r="401" spans="1:3" ht="14.25" x14ac:dyDescent="0.2">
      <c r="A401" s="287"/>
      <c r="B401" s="288"/>
      <c r="C401" s="418"/>
    </row>
    <row r="402" spans="1:3" ht="14.25" x14ac:dyDescent="0.2">
      <c r="A402" s="287"/>
      <c r="B402" s="288"/>
      <c r="C402" s="418"/>
    </row>
    <row r="403" spans="1:3" ht="14.25" x14ac:dyDescent="0.2">
      <c r="A403" s="287"/>
      <c r="B403" s="288"/>
      <c r="C403" s="418"/>
    </row>
    <row r="404" spans="1:3" ht="14.25" x14ac:dyDescent="0.2">
      <c r="A404" s="287"/>
      <c r="B404" s="288"/>
      <c r="C404" s="418"/>
    </row>
    <row r="405" spans="1:3" ht="14.25" x14ac:dyDescent="0.2">
      <c r="A405" s="287"/>
      <c r="B405" s="288"/>
      <c r="C405" s="418"/>
    </row>
    <row r="406" spans="1:3" ht="14.25" x14ac:dyDescent="0.2">
      <c r="A406" s="287"/>
      <c r="B406" s="288"/>
      <c r="C406" s="418"/>
    </row>
    <row r="407" spans="1:3" ht="14.25" x14ac:dyDescent="0.2">
      <c r="A407" s="287"/>
      <c r="B407" s="288"/>
      <c r="C407" s="418"/>
    </row>
    <row r="408" spans="1:3" ht="14.25" x14ac:dyDescent="0.2">
      <c r="A408" s="287"/>
      <c r="B408" s="288"/>
      <c r="C408" s="418"/>
    </row>
    <row r="409" spans="1:3" ht="14.25" x14ac:dyDescent="0.2">
      <c r="A409" s="287"/>
      <c r="B409" s="288"/>
      <c r="C409" s="418"/>
    </row>
    <row r="410" spans="1:3" ht="14.25" x14ac:dyDescent="0.2">
      <c r="A410" s="287"/>
      <c r="B410" s="288"/>
      <c r="C410" s="418"/>
    </row>
    <row r="411" spans="1:3" ht="14.25" x14ac:dyDescent="0.2">
      <c r="A411" s="287"/>
      <c r="B411" s="288"/>
      <c r="C411" s="418"/>
    </row>
    <row r="412" spans="1:3" ht="14.25" x14ac:dyDescent="0.2">
      <c r="A412" s="287"/>
      <c r="B412" s="288"/>
      <c r="C412" s="418"/>
    </row>
    <row r="413" spans="1:3" ht="14.25" x14ac:dyDescent="0.2">
      <c r="A413" s="287"/>
      <c r="B413" s="288"/>
      <c r="C413" s="418"/>
    </row>
    <row r="414" spans="1:3" ht="14.25" x14ac:dyDescent="0.2">
      <c r="A414" s="287"/>
      <c r="B414" s="288"/>
      <c r="C414" s="418"/>
    </row>
    <row r="415" spans="1:3" ht="14.25" x14ac:dyDescent="0.2">
      <c r="A415" s="287"/>
      <c r="B415" s="288"/>
      <c r="C415" s="418"/>
    </row>
    <row r="416" spans="1:3" ht="14.25" x14ac:dyDescent="0.2">
      <c r="A416" s="287"/>
      <c r="B416" s="288"/>
      <c r="C416" s="418"/>
    </row>
    <row r="417" spans="1:3" ht="14.25" x14ac:dyDescent="0.2">
      <c r="A417" s="287"/>
      <c r="B417" s="288"/>
      <c r="C417" s="418"/>
    </row>
    <row r="418" spans="1:3" ht="14.25" x14ac:dyDescent="0.2">
      <c r="A418" s="287"/>
      <c r="B418" s="288"/>
      <c r="C418" s="418"/>
    </row>
    <row r="419" spans="1:3" ht="14.25" x14ac:dyDescent="0.2">
      <c r="A419" s="287"/>
      <c r="B419" s="288"/>
      <c r="C419" s="418"/>
    </row>
    <row r="420" spans="1:3" ht="14.25" x14ac:dyDescent="0.2">
      <c r="A420" s="287"/>
      <c r="B420" s="288"/>
      <c r="C420" s="418"/>
    </row>
    <row r="421" spans="1:3" ht="14.25" x14ac:dyDescent="0.2">
      <c r="A421" s="287"/>
      <c r="B421" s="288"/>
      <c r="C421" s="418"/>
    </row>
    <row r="422" spans="1:3" ht="14.25" x14ac:dyDescent="0.2">
      <c r="A422" s="287"/>
      <c r="B422" s="288"/>
      <c r="C422" s="418"/>
    </row>
    <row r="423" spans="1:3" ht="14.25" x14ac:dyDescent="0.2">
      <c r="A423" s="287"/>
      <c r="B423" s="288"/>
      <c r="C423" s="418"/>
    </row>
    <row r="424" spans="1:3" ht="14.25" x14ac:dyDescent="0.2">
      <c r="A424" s="287"/>
      <c r="B424" s="288"/>
      <c r="C424" s="418"/>
    </row>
    <row r="425" spans="1:3" ht="14.25" x14ac:dyDescent="0.2">
      <c r="A425" s="287"/>
      <c r="B425" s="288"/>
      <c r="C425" s="418"/>
    </row>
    <row r="426" spans="1:3" ht="14.25" x14ac:dyDescent="0.2">
      <c r="A426" s="287"/>
      <c r="B426" s="288"/>
      <c r="C426" s="418"/>
    </row>
    <row r="427" spans="1:3" ht="14.25" x14ac:dyDescent="0.2">
      <c r="A427" s="287"/>
      <c r="B427" s="288"/>
      <c r="C427" s="418"/>
    </row>
    <row r="428" spans="1:3" ht="14.25" x14ac:dyDescent="0.2">
      <c r="A428" s="287"/>
      <c r="B428" s="288"/>
      <c r="C428" s="418"/>
    </row>
    <row r="429" spans="1:3" ht="14.25" x14ac:dyDescent="0.2">
      <c r="A429" s="287"/>
      <c r="B429" s="288"/>
      <c r="C429" s="418"/>
    </row>
    <row r="430" spans="1:3" ht="14.25" x14ac:dyDescent="0.2">
      <c r="A430" s="287"/>
      <c r="B430" s="288"/>
      <c r="C430" s="418"/>
    </row>
    <row r="431" spans="1:3" ht="14.25" x14ac:dyDescent="0.2">
      <c r="A431" s="287"/>
      <c r="B431" s="288"/>
      <c r="C431" s="418"/>
    </row>
    <row r="432" spans="1:3" ht="14.25" x14ac:dyDescent="0.2">
      <c r="A432" s="287"/>
      <c r="B432" s="288"/>
      <c r="C432" s="418"/>
    </row>
    <row r="433" spans="1:3" ht="14.25" x14ac:dyDescent="0.2">
      <c r="A433" s="287"/>
      <c r="B433" s="288"/>
      <c r="C433" s="418"/>
    </row>
    <row r="434" spans="1:3" ht="14.25" x14ac:dyDescent="0.2">
      <c r="A434" s="287"/>
      <c r="B434" s="288"/>
      <c r="C434" s="418"/>
    </row>
    <row r="435" spans="1:3" ht="14.25" x14ac:dyDescent="0.2">
      <c r="A435" s="287"/>
      <c r="B435" s="288"/>
      <c r="C435" s="418"/>
    </row>
    <row r="436" spans="1:3" ht="14.25" x14ac:dyDescent="0.2">
      <c r="A436" s="287"/>
      <c r="B436" s="288"/>
      <c r="C436" s="418"/>
    </row>
    <row r="437" spans="1:3" ht="14.25" x14ac:dyDescent="0.2">
      <c r="A437" s="287"/>
      <c r="B437" s="288"/>
      <c r="C437" s="418"/>
    </row>
    <row r="438" spans="1:3" ht="14.25" x14ac:dyDescent="0.2">
      <c r="A438" s="287"/>
      <c r="B438" s="288"/>
      <c r="C438" s="418"/>
    </row>
    <row r="439" spans="1:3" ht="14.25" x14ac:dyDescent="0.2">
      <c r="A439" s="287"/>
      <c r="B439" s="288"/>
      <c r="C439" s="418"/>
    </row>
    <row r="440" spans="1:3" ht="14.25" x14ac:dyDescent="0.2">
      <c r="A440" s="287"/>
      <c r="B440" s="288"/>
      <c r="C440" s="418"/>
    </row>
    <row r="441" spans="1:3" ht="14.25" x14ac:dyDescent="0.2">
      <c r="A441" s="287"/>
      <c r="B441" s="288"/>
      <c r="C441" s="418"/>
    </row>
    <row r="442" spans="1:3" ht="14.25" x14ac:dyDescent="0.2">
      <c r="A442" s="287"/>
      <c r="B442" s="288"/>
      <c r="C442" s="418"/>
    </row>
    <row r="443" spans="1:3" ht="14.25" x14ac:dyDescent="0.2">
      <c r="A443" s="287"/>
      <c r="B443" s="288"/>
      <c r="C443" s="418"/>
    </row>
    <row r="444" spans="1:3" ht="14.25" x14ac:dyDescent="0.2">
      <c r="A444" s="287"/>
      <c r="B444" s="288"/>
      <c r="C444" s="418"/>
    </row>
    <row r="445" spans="1:3" ht="14.25" x14ac:dyDescent="0.2">
      <c r="A445" s="287"/>
      <c r="B445" s="288"/>
      <c r="C445" s="418"/>
    </row>
    <row r="446" spans="1:3" ht="14.25" x14ac:dyDescent="0.2">
      <c r="A446" s="287"/>
      <c r="B446" s="288"/>
      <c r="C446" s="418"/>
    </row>
    <row r="447" spans="1:3" ht="14.25" x14ac:dyDescent="0.2">
      <c r="A447" s="287"/>
      <c r="B447" s="288"/>
      <c r="C447" s="418"/>
    </row>
    <row r="448" spans="1:3" ht="14.25" x14ac:dyDescent="0.2">
      <c r="A448" s="287"/>
      <c r="B448" s="288"/>
      <c r="C448" s="418"/>
    </row>
    <row r="449" spans="1:3" ht="14.25" x14ac:dyDescent="0.2">
      <c r="A449" s="287"/>
      <c r="B449" s="288"/>
      <c r="C449" s="418"/>
    </row>
    <row r="450" spans="1:3" ht="14.25" x14ac:dyDescent="0.2">
      <c r="A450" s="287"/>
      <c r="B450" s="288"/>
      <c r="C450" s="418"/>
    </row>
    <row r="451" spans="1:3" ht="14.25" x14ac:dyDescent="0.2">
      <c r="A451" s="287"/>
      <c r="B451" s="288"/>
      <c r="C451" s="418"/>
    </row>
    <row r="452" spans="1:3" ht="14.25" x14ac:dyDescent="0.2">
      <c r="A452" s="287"/>
      <c r="B452" s="288"/>
      <c r="C452" s="418"/>
    </row>
    <row r="453" spans="1:3" ht="14.25" x14ac:dyDescent="0.2">
      <c r="A453" s="287"/>
      <c r="B453" s="288"/>
      <c r="C453" s="418"/>
    </row>
    <row r="454" spans="1:3" ht="14.25" x14ac:dyDescent="0.2">
      <c r="A454" s="287"/>
      <c r="B454" s="288"/>
      <c r="C454" s="418"/>
    </row>
    <row r="455" spans="1:3" ht="14.25" x14ac:dyDescent="0.2">
      <c r="A455" s="287"/>
      <c r="B455" s="288"/>
      <c r="C455" s="418"/>
    </row>
    <row r="456" spans="1:3" ht="14.25" x14ac:dyDescent="0.2">
      <c r="A456" s="287"/>
      <c r="B456" s="288"/>
      <c r="C456" s="418"/>
    </row>
    <row r="457" spans="1:3" ht="14.25" x14ac:dyDescent="0.2">
      <c r="A457" s="287"/>
      <c r="B457" s="288"/>
      <c r="C457" s="418"/>
    </row>
    <row r="458" spans="1:3" ht="14.25" x14ac:dyDescent="0.2">
      <c r="A458" s="287"/>
      <c r="B458" s="288"/>
      <c r="C458" s="418"/>
    </row>
    <row r="459" spans="1:3" ht="14.25" x14ac:dyDescent="0.2">
      <c r="A459" s="287"/>
      <c r="B459" s="288"/>
      <c r="C459" s="418"/>
    </row>
    <row r="460" spans="1:3" ht="14.25" x14ac:dyDescent="0.2">
      <c r="A460" s="287"/>
      <c r="B460" s="288"/>
      <c r="C460" s="418"/>
    </row>
    <row r="461" spans="1:3" ht="14.25" x14ac:dyDescent="0.2">
      <c r="A461" s="287"/>
      <c r="B461" s="288"/>
      <c r="C461" s="418"/>
    </row>
    <row r="462" spans="1:3" ht="14.25" x14ac:dyDescent="0.2">
      <c r="A462" s="287"/>
      <c r="B462" s="288"/>
      <c r="C462" s="418"/>
    </row>
    <row r="463" spans="1:3" ht="14.25" x14ac:dyDescent="0.2">
      <c r="A463" s="287"/>
      <c r="B463" s="288"/>
      <c r="C463" s="418"/>
    </row>
    <row r="464" spans="1:3" ht="14.25" x14ac:dyDescent="0.2">
      <c r="A464" s="287"/>
      <c r="B464" s="288"/>
      <c r="C464" s="418"/>
    </row>
    <row r="465" spans="1:3" ht="14.25" x14ac:dyDescent="0.2">
      <c r="A465" s="287"/>
      <c r="B465" s="288"/>
      <c r="C465" s="418"/>
    </row>
    <row r="466" spans="1:3" ht="14.25" x14ac:dyDescent="0.2">
      <c r="A466" s="287"/>
      <c r="B466" s="288"/>
      <c r="C466" s="418"/>
    </row>
    <row r="467" spans="1:3" ht="14.25" x14ac:dyDescent="0.2">
      <c r="A467" s="287"/>
      <c r="B467" s="288"/>
      <c r="C467" s="418"/>
    </row>
    <row r="468" spans="1:3" ht="14.25" x14ac:dyDescent="0.2">
      <c r="A468" s="287"/>
      <c r="B468" s="288"/>
      <c r="C468" s="418"/>
    </row>
    <row r="469" spans="1:3" ht="14.25" x14ac:dyDescent="0.2">
      <c r="A469" s="287"/>
      <c r="B469" s="288"/>
      <c r="C469" s="418"/>
    </row>
    <row r="470" spans="1:3" ht="14.25" x14ac:dyDescent="0.2">
      <c r="A470" s="287"/>
      <c r="B470" s="288"/>
      <c r="C470" s="418"/>
    </row>
    <row r="471" spans="1:3" ht="14.25" x14ac:dyDescent="0.2">
      <c r="A471" s="287"/>
      <c r="B471" s="288"/>
      <c r="C471" s="418"/>
    </row>
    <row r="472" spans="1:3" ht="14.25" x14ac:dyDescent="0.2">
      <c r="A472" s="287"/>
      <c r="B472" s="288"/>
      <c r="C472" s="418"/>
    </row>
    <row r="473" spans="1:3" ht="14.25" x14ac:dyDescent="0.2">
      <c r="A473" s="287"/>
      <c r="B473" s="288"/>
      <c r="C473" s="418"/>
    </row>
    <row r="474" spans="1:3" ht="14.25" x14ac:dyDescent="0.2">
      <c r="A474" s="287"/>
      <c r="B474" s="288"/>
      <c r="C474" s="418"/>
    </row>
    <row r="475" spans="1:3" ht="14.25" x14ac:dyDescent="0.2">
      <c r="A475" s="287"/>
      <c r="B475" s="288"/>
      <c r="C475" s="418"/>
    </row>
    <row r="476" spans="1:3" ht="14.25" x14ac:dyDescent="0.2">
      <c r="A476" s="287"/>
      <c r="B476" s="288"/>
      <c r="C476" s="418"/>
    </row>
    <row r="477" spans="1:3" ht="14.25" x14ac:dyDescent="0.2">
      <c r="A477" s="287"/>
      <c r="B477" s="288"/>
      <c r="C477" s="418"/>
    </row>
    <row r="478" spans="1:3" ht="14.25" x14ac:dyDescent="0.2">
      <c r="A478" s="287"/>
      <c r="B478" s="288"/>
      <c r="C478" s="418"/>
    </row>
    <row r="479" spans="1:3" ht="14.25" x14ac:dyDescent="0.2">
      <c r="A479" s="287"/>
      <c r="B479" s="288"/>
      <c r="C479" s="418"/>
    </row>
    <row r="480" spans="1:3" ht="14.25" x14ac:dyDescent="0.2">
      <c r="A480" s="287"/>
      <c r="B480" s="288"/>
      <c r="C480" s="418"/>
    </row>
    <row r="481" spans="1:3" ht="14.25" x14ac:dyDescent="0.2">
      <c r="A481" s="287"/>
      <c r="B481" s="288"/>
      <c r="C481" s="418"/>
    </row>
    <row r="482" spans="1:3" ht="14.25" x14ac:dyDescent="0.2">
      <c r="A482" s="287"/>
      <c r="B482" s="288"/>
      <c r="C482" s="418"/>
    </row>
    <row r="483" spans="1:3" ht="14.25" x14ac:dyDescent="0.2">
      <c r="A483" s="287"/>
      <c r="B483" s="288"/>
      <c r="C483" s="418"/>
    </row>
    <row r="484" spans="1:3" ht="14.25" x14ac:dyDescent="0.2">
      <c r="A484" s="287"/>
      <c r="B484" s="288"/>
      <c r="C484" s="418"/>
    </row>
    <row r="485" spans="1:3" ht="14.25" x14ac:dyDescent="0.2">
      <c r="A485" s="287"/>
      <c r="B485" s="288"/>
      <c r="C485" s="418"/>
    </row>
    <row r="486" spans="1:3" ht="14.25" x14ac:dyDescent="0.2">
      <c r="A486" s="287"/>
      <c r="B486" s="288"/>
      <c r="C486" s="418"/>
    </row>
    <row r="487" spans="1:3" ht="14.25" x14ac:dyDescent="0.2">
      <c r="A487" s="287"/>
      <c r="B487" s="288"/>
      <c r="C487" s="418"/>
    </row>
    <row r="488" spans="1:3" ht="14.25" x14ac:dyDescent="0.2">
      <c r="A488" s="287"/>
      <c r="B488" s="288"/>
      <c r="C488" s="418"/>
    </row>
    <row r="489" spans="1:3" ht="14.25" x14ac:dyDescent="0.2">
      <c r="A489" s="287"/>
      <c r="B489" s="288"/>
      <c r="C489" s="418"/>
    </row>
    <row r="490" spans="1:3" ht="14.25" x14ac:dyDescent="0.2">
      <c r="A490" s="287"/>
      <c r="B490" s="288"/>
      <c r="C490" s="418"/>
    </row>
    <row r="491" spans="1:3" ht="14.25" x14ac:dyDescent="0.2">
      <c r="A491" s="287"/>
      <c r="B491" s="288"/>
      <c r="C491" s="418"/>
    </row>
    <row r="492" spans="1:3" ht="14.25" x14ac:dyDescent="0.2">
      <c r="A492" s="287"/>
      <c r="B492" s="288"/>
      <c r="C492" s="418"/>
    </row>
    <row r="493" spans="1:3" ht="14.25" x14ac:dyDescent="0.2">
      <c r="A493" s="287"/>
      <c r="B493" s="288"/>
      <c r="C493" s="418"/>
    </row>
    <row r="494" spans="1:3" ht="14.25" x14ac:dyDescent="0.2">
      <c r="A494" s="287"/>
      <c r="B494" s="288"/>
      <c r="C494" s="418"/>
    </row>
    <row r="495" spans="1:3" ht="14.25" x14ac:dyDescent="0.2">
      <c r="A495" s="287"/>
      <c r="B495" s="288"/>
      <c r="C495" s="418"/>
    </row>
    <row r="496" spans="1:3" ht="14.25" x14ac:dyDescent="0.2">
      <c r="A496" s="287"/>
      <c r="B496" s="288"/>
      <c r="C496" s="418"/>
    </row>
    <row r="497" spans="1:3" ht="14.25" x14ac:dyDescent="0.2">
      <c r="A497" s="287"/>
      <c r="B497" s="288"/>
      <c r="C497" s="418"/>
    </row>
    <row r="498" spans="1:3" ht="14.25" x14ac:dyDescent="0.2">
      <c r="A498" s="287"/>
      <c r="B498" s="288"/>
      <c r="C498" s="418"/>
    </row>
    <row r="499" spans="1:3" ht="14.25" x14ac:dyDescent="0.2">
      <c r="A499" s="287"/>
      <c r="B499" s="288"/>
      <c r="C499" s="418"/>
    </row>
    <row r="500" spans="1:3" ht="14.25" x14ac:dyDescent="0.2">
      <c r="A500" s="287"/>
      <c r="B500" s="288"/>
      <c r="C500" s="418"/>
    </row>
    <row r="501" spans="1:3" ht="14.25" x14ac:dyDescent="0.2">
      <c r="A501" s="287"/>
      <c r="B501" s="288"/>
      <c r="C501" s="418"/>
    </row>
    <row r="502" spans="1:3" ht="14.25" x14ac:dyDescent="0.2">
      <c r="A502" s="287"/>
      <c r="B502" s="288"/>
      <c r="C502" s="418"/>
    </row>
    <row r="503" spans="1:3" ht="14.25" x14ac:dyDescent="0.2">
      <c r="A503" s="287"/>
      <c r="B503" s="288"/>
      <c r="C503" s="418"/>
    </row>
    <row r="504" spans="1:3" ht="14.25" x14ac:dyDescent="0.2">
      <c r="A504" s="287"/>
      <c r="B504" s="288"/>
      <c r="C504" s="418"/>
    </row>
    <row r="505" spans="1:3" ht="14.25" x14ac:dyDescent="0.2">
      <c r="A505" s="287"/>
      <c r="B505" s="288"/>
      <c r="C505" s="418"/>
    </row>
    <row r="506" spans="1:3" ht="14.25" x14ac:dyDescent="0.2">
      <c r="A506" s="287"/>
      <c r="B506" s="288"/>
      <c r="C506" s="418"/>
    </row>
    <row r="507" spans="1:3" ht="14.25" x14ac:dyDescent="0.2">
      <c r="A507" s="287"/>
      <c r="B507" s="288"/>
      <c r="C507" s="418"/>
    </row>
    <row r="508" spans="1:3" ht="14.25" x14ac:dyDescent="0.2">
      <c r="A508" s="287"/>
      <c r="B508" s="288"/>
      <c r="C508" s="418"/>
    </row>
    <row r="509" spans="1:3" ht="14.25" x14ac:dyDescent="0.2">
      <c r="A509" s="287"/>
      <c r="B509" s="288"/>
      <c r="C509" s="418"/>
    </row>
    <row r="510" spans="1:3" ht="14.25" x14ac:dyDescent="0.2">
      <c r="A510" s="287"/>
      <c r="B510" s="288"/>
      <c r="C510" s="418"/>
    </row>
    <row r="511" spans="1:3" ht="14.25" x14ac:dyDescent="0.2">
      <c r="A511" s="287"/>
      <c r="B511" s="288"/>
      <c r="C511" s="418"/>
    </row>
    <row r="512" spans="1:3" ht="14.25" x14ac:dyDescent="0.2">
      <c r="A512" s="287"/>
      <c r="B512" s="288"/>
      <c r="C512" s="418"/>
    </row>
    <row r="513" spans="1:3" ht="14.25" x14ac:dyDescent="0.2">
      <c r="A513" s="287"/>
      <c r="B513" s="288"/>
      <c r="C513" s="418"/>
    </row>
    <row r="514" spans="1:3" ht="14.25" x14ac:dyDescent="0.2">
      <c r="A514" s="287"/>
      <c r="B514" s="288"/>
      <c r="C514" s="418"/>
    </row>
    <row r="515" spans="1:3" ht="14.25" x14ac:dyDescent="0.2">
      <c r="A515" s="287"/>
      <c r="B515" s="288"/>
      <c r="C515" s="418"/>
    </row>
    <row r="516" spans="1:3" ht="14.25" x14ac:dyDescent="0.2">
      <c r="A516" s="287"/>
      <c r="B516" s="288"/>
      <c r="C516" s="418"/>
    </row>
    <row r="517" spans="1:3" ht="14.25" x14ac:dyDescent="0.2">
      <c r="A517" s="287"/>
      <c r="B517" s="288"/>
      <c r="C517" s="418"/>
    </row>
    <row r="518" spans="1:3" ht="14.25" x14ac:dyDescent="0.2">
      <c r="A518" s="287"/>
      <c r="B518" s="288"/>
      <c r="C518" s="418"/>
    </row>
    <row r="519" spans="1:3" ht="14.25" x14ac:dyDescent="0.2">
      <c r="A519" s="287"/>
      <c r="B519" s="288"/>
      <c r="C519" s="418"/>
    </row>
    <row r="520" spans="1:3" ht="14.25" x14ac:dyDescent="0.2">
      <c r="A520" s="287"/>
      <c r="B520" s="288"/>
      <c r="C520" s="418"/>
    </row>
    <row r="521" spans="1:3" ht="14.25" x14ac:dyDescent="0.2">
      <c r="A521" s="287"/>
      <c r="B521" s="288"/>
      <c r="C521" s="418"/>
    </row>
    <row r="522" spans="1:3" ht="14.25" x14ac:dyDescent="0.2">
      <c r="A522" s="287"/>
      <c r="B522" s="288"/>
      <c r="C522" s="418"/>
    </row>
    <row r="523" spans="1:3" ht="14.25" x14ac:dyDescent="0.2">
      <c r="A523" s="287"/>
      <c r="B523" s="288"/>
      <c r="C523" s="418"/>
    </row>
    <row r="524" spans="1:3" ht="14.25" x14ac:dyDescent="0.2">
      <c r="A524" s="287"/>
      <c r="B524" s="288"/>
      <c r="C524" s="418"/>
    </row>
    <row r="525" spans="1:3" ht="14.25" x14ac:dyDescent="0.2">
      <c r="A525" s="287"/>
      <c r="B525" s="288"/>
      <c r="C525" s="418"/>
    </row>
    <row r="526" spans="1:3" ht="14.25" x14ac:dyDescent="0.2">
      <c r="A526" s="287"/>
      <c r="B526" s="288"/>
      <c r="C526" s="418"/>
    </row>
    <row r="527" spans="1:3" ht="14.25" x14ac:dyDescent="0.2">
      <c r="A527" s="287"/>
      <c r="B527" s="288"/>
      <c r="C527" s="418"/>
    </row>
    <row r="528" spans="1:3" ht="14.25" x14ac:dyDescent="0.2">
      <c r="A528" s="287"/>
      <c r="B528" s="288"/>
      <c r="C528" s="418"/>
    </row>
    <row r="529" spans="1:3" ht="14.25" x14ac:dyDescent="0.2">
      <c r="A529" s="287"/>
      <c r="B529" s="288"/>
      <c r="C529" s="418"/>
    </row>
    <row r="530" spans="1:3" ht="14.25" x14ac:dyDescent="0.2">
      <c r="A530" s="287"/>
      <c r="B530" s="288"/>
      <c r="C530" s="418"/>
    </row>
    <row r="531" spans="1:3" ht="14.25" x14ac:dyDescent="0.2">
      <c r="A531" s="287"/>
      <c r="B531" s="288"/>
      <c r="C531" s="418"/>
    </row>
    <row r="532" spans="1:3" ht="14.25" x14ac:dyDescent="0.2">
      <c r="A532" s="287"/>
      <c r="B532" s="288"/>
      <c r="C532" s="418"/>
    </row>
    <row r="533" spans="1:3" ht="14.25" x14ac:dyDescent="0.2">
      <c r="A533" s="287"/>
      <c r="B533" s="288"/>
      <c r="C533" s="418"/>
    </row>
    <row r="534" spans="1:3" ht="14.25" x14ac:dyDescent="0.2">
      <c r="A534" s="287"/>
      <c r="B534" s="288"/>
      <c r="C534" s="418"/>
    </row>
    <row r="535" spans="1:3" ht="14.25" x14ac:dyDescent="0.2">
      <c r="A535" s="287"/>
      <c r="B535" s="288"/>
      <c r="C535" s="418"/>
    </row>
    <row r="536" spans="1:3" ht="14.25" x14ac:dyDescent="0.2">
      <c r="A536" s="287"/>
      <c r="B536" s="288"/>
      <c r="C536" s="418"/>
    </row>
    <row r="537" spans="1:3" ht="14.25" x14ac:dyDescent="0.2">
      <c r="A537" s="287"/>
      <c r="B537" s="288"/>
      <c r="C537" s="418"/>
    </row>
    <row r="538" spans="1:3" ht="14.25" x14ac:dyDescent="0.2">
      <c r="A538" s="287"/>
      <c r="B538" s="288"/>
      <c r="C538" s="418"/>
    </row>
    <row r="539" spans="1:3" ht="14.25" x14ac:dyDescent="0.2">
      <c r="A539" s="287"/>
      <c r="B539" s="288"/>
      <c r="C539" s="418"/>
    </row>
    <row r="540" spans="1:3" ht="14.25" x14ac:dyDescent="0.2">
      <c r="A540" s="287"/>
      <c r="B540" s="288"/>
      <c r="C540" s="418"/>
    </row>
    <row r="541" spans="1:3" ht="14.25" x14ac:dyDescent="0.2">
      <c r="A541" s="287"/>
      <c r="B541" s="288"/>
      <c r="C541" s="418"/>
    </row>
    <row r="542" spans="1:3" ht="14.25" x14ac:dyDescent="0.2">
      <c r="A542" s="287"/>
      <c r="B542" s="288"/>
      <c r="C542" s="418"/>
    </row>
    <row r="543" spans="1:3" ht="14.25" x14ac:dyDescent="0.2">
      <c r="A543" s="287"/>
      <c r="B543" s="288"/>
      <c r="C543" s="418"/>
    </row>
    <row r="544" spans="1:3" ht="14.25" x14ac:dyDescent="0.2">
      <c r="A544" s="287"/>
      <c r="B544" s="288"/>
      <c r="C544" s="418"/>
    </row>
    <row r="545" spans="1:3" ht="14.25" x14ac:dyDescent="0.2">
      <c r="A545" s="287"/>
      <c r="B545" s="288"/>
      <c r="C545" s="418"/>
    </row>
    <row r="546" spans="1:3" ht="14.25" x14ac:dyDescent="0.2">
      <c r="A546" s="287"/>
      <c r="B546" s="288"/>
      <c r="C546" s="418"/>
    </row>
    <row r="547" spans="1:3" ht="14.25" x14ac:dyDescent="0.2">
      <c r="A547" s="287"/>
      <c r="B547" s="288"/>
      <c r="C547" s="418"/>
    </row>
    <row r="548" spans="1:3" ht="14.25" x14ac:dyDescent="0.2">
      <c r="A548" s="287"/>
      <c r="B548" s="288"/>
      <c r="C548" s="418"/>
    </row>
    <row r="549" spans="1:3" ht="14.25" x14ac:dyDescent="0.2">
      <c r="A549" s="287"/>
      <c r="B549" s="288"/>
      <c r="C549" s="418"/>
    </row>
    <row r="550" spans="1:3" ht="14.25" x14ac:dyDescent="0.2">
      <c r="A550" s="287"/>
      <c r="B550" s="288"/>
      <c r="C550" s="418"/>
    </row>
    <row r="551" spans="1:3" ht="14.25" x14ac:dyDescent="0.2">
      <c r="A551" s="287"/>
      <c r="B551" s="288"/>
      <c r="C551" s="418"/>
    </row>
    <row r="552" spans="1:3" ht="14.25" x14ac:dyDescent="0.2">
      <c r="A552" s="287"/>
      <c r="B552" s="288"/>
      <c r="C552" s="418"/>
    </row>
    <row r="553" spans="1:3" ht="14.25" x14ac:dyDescent="0.2">
      <c r="A553" s="287"/>
      <c r="B553" s="288"/>
      <c r="C553" s="418"/>
    </row>
    <row r="554" spans="1:3" ht="14.25" x14ac:dyDescent="0.2">
      <c r="A554" s="287"/>
      <c r="B554" s="288"/>
      <c r="C554" s="418"/>
    </row>
    <row r="555" spans="1:3" ht="14.25" x14ac:dyDescent="0.2">
      <c r="A555" s="287"/>
      <c r="B555" s="288"/>
      <c r="C555" s="418"/>
    </row>
    <row r="556" spans="1:3" ht="14.25" x14ac:dyDescent="0.2">
      <c r="A556" s="287"/>
      <c r="B556" s="288"/>
      <c r="C556" s="418"/>
    </row>
    <row r="557" spans="1:3" ht="14.25" x14ac:dyDescent="0.2">
      <c r="A557" s="287"/>
      <c r="B557" s="288"/>
      <c r="C557" s="418"/>
    </row>
    <row r="558" spans="1:3" ht="14.25" x14ac:dyDescent="0.2">
      <c r="A558" s="287"/>
      <c r="B558" s="288"/>
      <c r="C558" s="418"/>
    </row>
    <row r="559" spans="1:3" ht="14.25" x14ac:dyDescent="0.2">
      <c r="A559" s="287"/>
      <c r="B559" s="288"/>
      <c r="C559" s="418"/>
    </row>
    <row r="560" spans="1:3" ht="14.25" x14ac:dyDescent="0.2">
      <c r="A560" s="287"/>
      <c r="B560" s="288"/>
      <c r="C560" s="418"/>
    </row>
    <row r="561" spans="1:3" ht="14.25" x14ac:dyDescent="0.2">
      <c r="A561" s="287"/>
      <c r="B561" s="288"/>
      <c r="C561" s="418"/>
    </row>
    <row r="562" spans="1:3" ht="14.25" x14ac:dyDescent="0.2">
      <c r="A562" s="287"/>
      <c r="B562" s="288"/>
      <c r="C562" s="418"/>
    </row>
    <row r="563" spans="1:3" ht="14.25" x14ac:dyDescent="0.2">
      <c r="A563" s="287"/>
      <c r="B563" s="288"/>
      <c r="C563" s="418"/>
    </row>
    <row r="564" spans="1:3" ht="14.25" x14ac:dyDescent="0.2">
      <c r="A564" s="287"/>
      <c r="B564" s="288"/>
      <c r="C564" s="418"/>
    </row>
    <row r="565" spans="1:3" ht="14.25" x14ac:dyDescent="0.2">
      <c r="A565" s="287"/>
      <c r="B565" s="288"/>
      <c r="C565" s="418"/>
    </row>
    <row r="566" spans="1:3" ht="14.25" x14ac:dyDescent="0.2">
      <c r="A566" s="287"/>
      <c r="B566" s="288"/>
      <c r="C566" s="418"/>
    </row>
    <row r="567" spans="1:3" ht="14.25" x14ac:dyDescent="0.2">
      <c r="A567" s="287"/>
      <c r="B567" s="288"/>
      <c r="C567" s="418"/>
    </row>
    <row r="568" spans="1:3" ht="14.25" x14ac:dyDescent="0.2">
      <c r="A568" s="287"/>
      <c r="B568" s="288"/>
      <c r="C568" s="418"/>
    </row>
    <row r="569" spans="1:3" ht="14.25" x14ac:dyDescent="0.2">
      <c r="A569" s="287"/>
      <c r="B569" s="288"/>
      <c r="C569" s="418"/>
    </row>
    <row r="570" spans="1:3" ht="14.25" x14ac:dyDescent="0.2">
      <c r="A570" s="287"/>
      <c r="B570" s="288"/>
      <c r="C570" s="418"/>
    </row>
    <row r="571" spans="1:3" ht="14.25" x14ac:dyDescent="0.2">
      <c r="A571" s="287"/>
      <c r="B571" s="288"/>
      <c r="C571" s="418"/>
    </row>
    <row r="572" spans="1:3" ht="14.25" x14ac:dyDescent="0.2">
      <c r="A572" s="287"/>
      <c r="B572" s="288"/>
      <c r="C572" s="418"/>
    </row>
    <row r="573" spans="1:3" ht="14.25" x14ac:dyDescent="0.2">
      <c r="A573" s="287"/>
      <c r="B573" s="288"/>
      <c r="C573" s="418"/>
    </row>
    <row r="574" spans="1:3" ht="14.25" x14ac:dyDescent="0.2">
      <c r="A574" s="287"/>
      <c r="B574" s="288"/>
      <c r="C574" s="418"/>
    </row>
    <row r="575" spans="1:3" ht="14.25" x14ac:dyDescent="0.2">
      <c r="A575" s="287"/>
      <c r="B575" s="288"/>
      <c r="C575" s="418"/>
    </row>
    <row r="576" spans="1:3" ht="14.25" x14ac:dyDescent="0.2">
      <c r="A576" s="287"/>
      <c r="B576" s="288"/>
      <c r="C576" s="418"/>
    </row>
    <row r="577" spans="1:3" ht="14.25" x14ac:dyDescent="0.2">
      <c r="A577" s="287"/>
      <c r="B577" s="288"/>
      <c r="C577" s="418"/>
    </row>
    <row r="578" spans="1:3" ht="14.25" x14ac:dyDescent="0.2">
      <c r="A578" s="287"/>
      <c r="B578" s="288"/>
      <c r="C578" s="418"/>
    </row>
    <row r="579" spans="1:3" ht="14.25" x14ac:dyDescent="0.2">
      <c r="A579" s="287"/>
      <c r="B579" s="288"/>
      <c r="C579" s="418"/>
    </row>
    <row r="580" spans="1:3" ht="14.25" x14ac:dyDescent="0.2">
      <c r="A580" s="287"/>
      <c r="B580" s="288"/>
      <c r="C580" s="418"/>
    </row>
    <row r="581" spans="1:3" ht="14.25" x14ac:dyDescent="0.2">
      <c r="A581" s="287"/>
      <c r="B581" s="288"/>
      <c r="C581" s="418"/>
    </row>
    <row r="582" spans="1:3" ht="14.25" x14ac:dyDescent="0.2">
      <c r="A582" s="287"/>
      <c r="B582" s="288"/>
      <c r="C582" s="418"/>
    </row>
    <row r="583" spans="1:3" ht="14.25" x14ac:dyDescent="0.2">
      <c r="A583" s="287"/>
      <c r="B583" s="288"/>
      <c r="C583" s="418"/>
    </row>
    <row r="584" spans="1:3" ht="14.25" x14ac:dyDescent="0.2">
      <c r="A584" s="287"/>
      <c r="B584" s="288"/>
      <c r="C584" s="418"/>
    </row>
    <row r="585" spans="1:3" ht="14.25" x14ac:dyDescent="0.2">
      <c r="A585" s="287"/>
      <c r="B585" s="288"/>
      <c r="C585" s="418"/>
    </row>
    <row r="586" spans="1:3" ht="14.25" x14ac:dyDescent="0.2">
      <c r="A586" s="287"/>
      <c r="B586" s="288"/>
      <c r="C586" s="418"/>
    </row>
    <row r="587" spans="1:3" ht="14.25" x14ac:dyDescent="0.2">
      <c r="A587" s="287"/>
      <c r="B587" s="288"/>
      <c r="C587" s="418"/>
    </row>
    <row r="588" spans="1:3" ht="14.25" x14ac:dyDescent="0.2">
      <c r="A588" s="287"/>
      <c r="B588" s="288"/>
      <c r="C588" s="418"/>
    </row>
    <row r="589" spans="1:3" ht="14.25" x14ac:dyDescent="0.2">
      <c r="A589" s="287"/>
      <c r="B589" s="288"/>
      <c r="C589" s="418"/>
    </row>
    <row r="590" spans="1:3" ht="14.25" x14ac:dyDescent="0.2">
      <c r="A590" s="287"/>
      <c r="B590" s="288"/>
      <c r="C590" s="418"/>
    </row>
    <row r="591" spans="1:3" ht="14.25" x14ac:dyDescent="0.2">
      <c r="A591" s="287"/>
      <c r="B591" s="288"/>
      <c r="C591" s="418"/>
    </row>
    <row r="592" spans="1:3" ht="14.25" x14ac:dyDescent="0.2">
      <c r="A592" s="287"/>
      <c r="B592" s="288"/>
      <c r="C592" s="418"/>
    </row>
    <row r="593" spans="1:3" ht="14.25" x14ac:dyDescent="0.2">
      <c r="A593" s="287"/>
      <c r="B593" s="288"/>
      <c r="C593" s="418"/>
    </row>
    <row r="594" spans="1:3" ht="14.25" x14ac:dyDescent="0.2">
      <c r="A594" s="287"/>
      <c r="B594" s="288"/>
      <c r="C594" s="418"/>
    </row>
    <row r="595" spans="1:3" ht="14.25" x14ac:dyDescent="0.2">
      <c r="A595" s="287"/>
      <c r="B595" s="288"/>
      <c r="C595" s="418"/>
    </row>
    <row r="596" spans="1:3" ht="14.25" x14ac:dyDescent="0.2">
      <c r="A596" s="287"/>
      <c r="B596" s="288"/>
      <c r="C596" s="418"/>
    </row>
    <row r="597" spans="1:3" ht="14.25" x14ac:dyDescent="0.2">
      <c r="A597" s="287"/>
      <c r="B597" s="288"/>
      <c r="C597" s="418"/>
    </row>
    <row r="598" spans="1:3" ht="14.25" x14ac:dyDescent="0.2">
      <c r="A598" s="287"/>
      <c r="B598" s="288"/>
      <c r="C598" s="418"/>
    </row>
    <row r="599" spans="1:3" ht="14.25" x14ac:dyDescent="0.2">
      <c r="A599" s="287"/>
      <c r="B599" s="288"/>
      <c r="C599" s="418"/>
    </row>
    <row r="600" spans="1:3" ht="14.25" x14ac:dyDescent="0.2">
      <c r="A600" s="287"/>
      <c r="B600" s="288"/>
      <c r="C600" s="418"/>
    </row>
    <row r="601" spans="1:3" ht="14.25" x14ac:dyDescent="0.2">
      <c r="A601" s="287"/>
      <c r="B601" s="288"/>
      <c r="C601" s="418"/>
    </row>
    <row r="602" spans="1:3" ht="14.25" x14ac:dyDescent="0.2">
      <c r="A602" s="287"/>
      <c r="B602" s="288"/>
      <c r="C602" s="418"/>
    </row>
    <row r="603" spans="1:3" ht="14.25" x14ac:dyDescent="0.2">
      <c r="A603" s="287"/>
      <c r="B603" s="288"/>
      <c r="C603" s="418"/>
    </row>
    <row r="604" spans="1:3" ht="14.25" x14ac:dyDescent="0.2">
      <c r="A604" s="287"/>
      <c r="B604" s="288"/>
      <c r="C604" s="418"/>
    </row>
    <row r="605" spans="1:3" ht="14.25" x14ac:dyDescent="0.2">
      <c r="A605" s="287"/>
      <c r="B605" s="288"/>
      <c r="C605" s="418"/>
    </row>
    <row r="606" spans="1:3" ht="14.25" x14ac:dyDescent="0.2">
      <c r="A606" s="287"/>
      <c r="B606" s="288"/>
      <c r="C606" s="418"/>
    </row>
    <row r="607" spans="1:3" ht="14.25" x14ac:dyDescent="0.2">
      <c r="A607" s="287"/>
      <c r="B607" s="288"/>
      <c r="C607" s="418"/>
    </row>
    <row r="608" spans="1:3" ht="14.25" x14ac:dyDescent="0.2">
      <c r="A608" s="287"/>
      <c r="B608" s="288"/>
      <c r="C608" s="418"/>
    </row>
    <row r="609" spans="1:3" ht="14.25" x14ac:dyDescent="0.2">
      <c r="A609" s="287"/>
      <c r="B609" s="288"/>
      <c r="C609" s="418"/>
    </row>
    <row r="610" spans="1:3" ht="14.25" x14ac:dyDescent="0.2">
      <c r="A610" s="287"/>
      <c r="B610" s="288"/>
      <c r="C610" s="418"/>
    </row>
    <row r="611" spans="1:3" ht="14.25" x14ac:dyDescent="0.2">
      <c r="A611" s="287"/>
      <c r="B611" s="288"/>
      <c r="C611" s="418"/>
    </row>
    <row r="612" spans="1:3" ht="14.25" x14ac:dyDescent="0.2">
      <c r="A612" s="287"/>
      <c r="B612" s="288"/>
      <c r="C612" s="418"/>
    </row>
    <row r="613" spans="1:3" ht="14.25" x14ac:dyDescent="0.2">
      <c r="A613" s="287"/>
      <c r="B613" s="288"/>
      <c r="C613" s="418"/>
    </row>
    <row r="614" spans="1:3" ht="14.25" x14ac:dyDescent="0.2">
      <c r="A614" s="287"/>
      <c r="B614" s="288"/>
      <c r="C614" s="418"/>
    </row>
    <row r="615" spans="1:3" ht="14.25" x14ac:dyDescent="0.2">
      <c r="A615" s="287"/>
      <c r="B615" s="288"/>
      <c r="C615" s="418"/>
    </row>
    <row r="616" spans="1:3" ht="14.25" x14ac:dyDescent="0.2">
      <c r="A616" s="287"/>
      <c r="B616" s="288"/>
      <c r="C616" s="418"/>
    </row>
    <row r="617" spans="1:3" ht="14.25" x14ac:dyDescent="0.2">
      <c r="A617" s="287"/>
      <c r="B617" s="288"/>
      <c r="C617" s="418"/>
    </row>
    <row r="618" spans="1:3" ht="14.25" x14ac:dyDescent="0.2">
      <c r="A618" s="287"/>
      <c r="B618" s="288"/>
      <c r="C618" s="418"/>
    </row>
    <row r="619" spans="1:3" ht="14.25" x14ac:dyDescent="0.2">
      <c r="A619" s="287"/>
      <c r="B619" s="288"/>
      <c r="C619" s="418"/>
    </row>
    <row r="620" spans="1:3" ht="14.25" x14ac:dyDescent="0.2">
      <c r="A620" s="287"/>
      <c r="B620" s="288"/>
      <c r="C620" s="418"/>
    </row>
    <row r="621" spans="1:3" ht="14.25" x14ac:dyDescent="0.2">
      <c r="A621" s="287"/>
      <c r="B621" s="288"/>
      <c r="C621" s="418"/>
    </row>
    <row r="622" spans="1:3" ht="14.25" x14ac:dyDescent="0.2">
      <c r="A622" s="287"/>
      <c r="B622" s="288"/>
      <c r="C622" s="418"/>
    </row>
    <row r="623" spans="1:3" ht="14.25" x14ac:dyDescent="0.2">
      <c r="A623" s="287"/>
      <c r="B623" s="288"/>
      <c r="C623" s="418"/>
    </row>
    <row r="624" spans="1:3" ht="14.25" x14ac:dyDescent="0.2">
      <c r="A624" s="287"/>
      <c r="B624" s="288"/>
      <c r="C624" s="418"/>
    </row>
    <row r="625" spans="1:3" ht="14.25" x14ac:dyDescent="0.2">
      <c r="A625" s="287"/>
      <c r="B625" s="288"/>
      <c r="C625" s="418"/>
    </row>
    <row r="626" spans="1:3" ht="14.25" x14ac:dyDescent="0.2">
      <c r="A626" s="287"/>
      <c r="B626" s="288"/>
      <c r="C626" s="418"/>
    </row>
    <row r="627" spans="1:3" ht="14.25" x14ac:dyDescent="0.2">
      <c r="A627" s="287"/>
      <c r="B627" s="288"/>
      <c r="C627" s="418"/>
    </row>
    <row r="628" spans="1:3" ht="14.25" x14ac:dyDescent="0.2">
      <c r="A628" s="287"/>
      <c r="B628" s="288"/>
      <c r="C628" s="418"/>
    </row>
    <row r="629" spans="1:3" ht="14.25" x14ac:dyDescent="0.2">
      <c r="A629" s="287"/>
      <c r="B629" s="288"/>
      <c r="C629" s="418"/>
    </row>
    <row r="630" spans="1:3" ht="14.25" x14ac:dyDescent="0.2">
      <c r="A630" s="287"/>
      <c r="B630" s="288"/>
      <c r="C630" s="418"/>
    </row>
    <row r="631" spans="1:3" ht="14.25" x14ac:dyDescent="0.2">
      <c r="A631" s="287"/>
      <c r="B631" s="288"/>
      <c r="C631" s="418"/>
    </row>
    <row r="632" spans="1:3" ht="14.25" x14ac:dyDescent="0.2">
      <c r="A632" s="287"/>
      <c r="B632" s="288"/>
      <c r="C632" s="418"/>
    </row>
    <row r="633" spans="1:3" ht="14.25" x14ac:dyDescent="0.2">
      <c r="A633" s="287"/>
      <c r="B633" s="288"/>
      <c r="C633" s="418"/>
    </row>
    <row r="634" spans="1:3" ht="14.25" x14ac:dyDescent="0.2">
      <c r="A634" s="287"/>
      <c r="B634" s="288"/>
      <c r="C634" s="418"/>
    </row>
    <row r="635" spans="1:3" ht="14.25" x14ac:dyDescent="0.2">
      <c r="A635" s="287"/>
      <c r="B635" s="288"/>
      <c r="C635" s="418"/>
    </row>
    <row r="636" spans="1:3" ht="14.25" x14ac:dyDescent="0.2">
      <c r="A636" s="287"/>
      <c r="B636" s="288"/>
      <c r="C636" s="418"/>
    </row>
    <row r="637" spans="1:3" ht="14.25" x14ac:dyDescent="0.2">
      <c r="A637" s="287"/>
      <c r="B637" s="288"/>
      <c r="C637" s="418"/>
    </row>
    <row r="638" spans="1:3" ht="14.25" x14ac:dyDescent="0.2">
      <c r="A638" s="287"/>
      <c r="B638" s="288"/>
      <c r="C638" s="418"/>
    </row>
    <row r="639" spans="1:3" ht="14.25" x14ac:dyDescent="0.2">
      <c r="A639" s="287"/>
      <c r="B639" s="288"/>
      <c r="C639" s="418"/>
    </row>
    <row r="640" spans="1:3" ht="14.25" x14ac:dyDescent="0.2">
      <c r="A640" s="287"/>
      <c r="B640" s="288"/>
      <c r="C640" s="418"/>
    </row>
    <row r="641" spans="1:3" ht="14.25" x14ac:dyDescent="0.2">
      <c r="A641" s="287"/>
      <c r="B641" s="288"/>
      <c r="C641" s="418"/>
    </row>
    <row r="642" spans="1:3" ht="14.25" x14ac:dyDescent="0.2">
      <c r="A642" s="287"/>
      <c r="B642" s="288"/>
      <c r="C642" s="418"/>
    </row>
    <row r="643" spans="1:3" ht="14.25" x14ac:dyDescent="0.2">
      <c r="A643" s="287"/>
      <c r="B643" s="288"/>
      <c r="C643" s="418"/>
    </row>
    <row r="644" spans="1:3" ht="14.25" x14ac:dyDescent="0.2">
      <c r="A644" s="287"/>
      <c r="B644" s="288"/>
      <c r="C644" s="418"/>
    </row>
    <row r="645" spans="1:3" ht="14.25" x14ac:dyDescent="0.2">
      <c r="A645" s="287"/>
      <c r="B645" s="288"/>
      <c r="C645" s="418"/>
    </row>
    <row r="646" spans="1:3" ht="14.25" x14ac:dyDescent="0.2">
      <c r="A646" s="287"/>
      <c r="B646" s="288"/>
      <c r="C646" s="418"/>
    </row>
    <row r="647" spans="1:3" ht="14.25" x14ac:dyDescent="0.2">
      <c r="A647" s="287"/>
      <c r="B647" s="288"/>
      <c r="C647" s="418"/>
    </row>
    <row r="648" spans="1:3" ht="14.25" x14ac:dyDescent="0.2">
      <c r="A648" s="287"/>
      <c r="B648" s="288"/>
      <c r="C648" s="418"/>
    </row>
    <row r="649" spans="1:3" ht="14.25" x14ac:dyDescent="0.2">
      <c r="A649" s="287"/>
      <c r="B649" s="288"/>
      <c r="C649" s="418"/>
    </row>
    <row r="650" spans="1:3" ht="14.25" x14ac:dyDescent="0.2">
      <c r="A650" s="287"/>
      <c r="B650" s="288"/>
      <c r="C650" s="418"/>
    </row>
    <row r="651" spans="1:3" ht="14.25" x14ac:dyDescent="0.2">
      <c r="A651" s="287"/>
      <c r="B651" s="288"/>
      <c r="C651" s="418"/>
    </row>
    <row r="652" spans="1:3" ht="14.25" x14ac:dyDescent="0.2">
      <c r="A652" s="287"/>
      <c r="B652" s="288"/>
      <c r="C652" s="418"/>
    </row>
    <row r="653" spans="1:3" ht="14.25" x14ac:dyDescent="0.2">
      <c r="A653" s="287"/>
      <c r="B653" s="288"/>
      <c r="C653" s="418"/>
    </row>
    <row r="654" spans="1:3" ht="14.25" x14ac:dyDescent="0.2">
      <c r="A654" s="287"/>
      <c r="B654" s="288"/>
      <c r="C654" s="418"/>
    </row>
    <row r="655" spans="1:3" ht="14.25" x14ac:dyDescent="0.2">
      <c r="A655" s="287"/>
      <c r="B655" s="288"/>
      <c r="C655" s="418"/>
    </row>
    <row r="656" spans="1:3" ht="14.25" x14ac:dyDescent="0.2">
      <c r="A656" s="287"/>
      <c r="B656" s="288"/>
      <c r="C656" s="418"/>
    </row>
    <row r="657" spans="1:3" ht="14.25" x14ac:dyDescent="0.2">
      <c r="A657" s="287"/>
      <c r="B657" s="288"/>
      <c r="C657" s="418"/>
    </row>
    <row r="658" spans="1:3" ht="14.25" x14ac:dyDescent="0.2">
      <c r="A658" s="287"/>
      <c r="B658" s="288"/>
      <c r="C658" s="418"/>
    </row>
    <row r="659" spans="1:3" ht="14.25" x14ac:dyDescent="0.2">
      <c r="A659" s="287"/>
      <c r="B659" s="288"/>
      <c r="C659" s="418"/>
    </row>
    <row r="660" spans="1:3" ht="14.25" x14ac:dyDescent="0.2">
      <c r="A660" s="287"/>
      <c r="B660" s="288"/>
      <c r="C660" s="418"/>
    </row>
    <row r="661" spans="1:3" ht="14.25" x14ac:dyDescent="0.2">
      <c r="A661" s="287"/>
      <c r="B661" s="288"/>
      <c r="C661" s="418"/>
    </row>
    <row r="662" spans="1:3" ht="14.25" x14ac:dyDescent="0.2">
      <c r="A662" s="287"/>
      <c r="B662" s="288"/>
      <c r="C662" s="418"/>
    </row>
    <row r="663" spans="1:3" ht="14.25" x14ac:dyDescent="0.2">
      <c r="A663" s="287"/>
      <c r="B663" s="288"/>
      <c r="C663" s="418"/>
    </row>
    <row r="664" spans="1:3" ht="14.25" x14ac:dyDescent="0.2">
      <c r="A664" s="287"/>
      <c r="B664" s="288"/>
      <c r="C664" s="418"/>
    </row>
    <row r="665" spans="1:3" ht="14.25" x14ac:dyDescent="0.2">
      <c r="A665" s="287"/>
      <c r="B665" s="288"/>
      <c r="C665" s="418"/>
    </row>
    <row r="666" spans="1:3" ht="14.25" x14ac:dyDescent="0.2">
      <c r="A666" s="287"/>
      <c r="B666" s="288"/>
      <c r="C666" s="418"/>
    </row>
    <row r="667" spans="1:3" ht="14.25" x14ac:dyDescent="0.2">
      <c r="A667" s="287"/>
      <c r="B667" s="288"/>
      <c r="C667" s="418"/>
    </row>
    <row r="668" spans="1:3" ht="14.25" x14ac:dyDescent="0.2">
      <c r="A668" s="287"/>
      <c r="B668" s="288"/>
      <c r="C668" s="418"/>
    </row>
    <row r="669" spans="1:3" ht="14.25" x14ac:dyDescent="0.2">
      <c r="A669" s="287"/>
      <c r="B669" s="288"/>
      <c r="C669" s="418"/>
    </row>
    <row r="670" spans="1:3" ht="14.25" x14ac:dyDescent="0.2">
      <c r="A670" s="287"/>
      <c r="B670" s="288"/>
      <c r="C670" s="418"/>
    </row>
    <row r="671" spans="1:3" ht="14.25" x14ac:dyDescent="0.2">
      <c r="A671" s="287"/>
      <c r="B671" s="288"/>
      <c r="C671" s="418"/>
    </row>
    <row r="672" spans="1:3" ht="14.25" x14ac:dyDescent="0.2">
      <c r="A672" s="287"/>
      <c r="B672" s="288"/>
      <c r="C672" s="418"/>
    </row>
    <row r="673" spans="1:3" ht="14.25" x14ac:dyDescent="0.2">
      <c r="A673" s="287"/>
      <c r="B673" s="288"/>
      <c r="C673" s="418"/>
    </row>
    <row r="674" spans="1:3" ht="14.25" x14ac:dyDescent="0.2">
      <c r="A674" s="287"/>
      <c r="B674" s="288"/>
      <c r="C674" s="418"/>
    </row>
    <row r="675" spans="1:3" ht="14.25" x14ac:dyDescent="0.2">
      <c r="A675" s="287"/>
      <c r="B675" s="288"/>
      <c r="C675" s="418"/>
    </row>
    <row r="676" spans="1:3" ht="14.25" x14ac:dyDescent="0.2">
      <c r="A676" s="287"/>
      <c r="B676" s="288"/>
      <c r="C676" s="418"/>
    </row>
    <row r="677" spans="1:3" ht="14.25" x14ac:dyDescent="0.2">
      <c r="A677" s="287"/>
      <c r="B677" s="288"/>
      <c r="C677" s="418"/>
    </row>
    <row r="678" spans="1:3" ht="14.25" x14ac:dyDescent="0.2">
      <c r="A678" s="287"/>
      <c r="B678" s="288"/>
      <c r="C678" s="418"/>
    </row>
    <row r="679" spans="1:3" ht="14.25" x14ac:dyDescent="0.2">
      <c r="A679" s="287"/>
      <c r="B679" s="288"/>
      <c r="C679" s="418"/>
    </row>
    <row r="680" spans="1:3" ht="14.25" x14ac:dyDescent="0.2">
      <c r="A680" s="287"/>
      <c r="B680" s="288"/>
      <c r="C680" s="418"/>
    </row>
    <row r="681" spans="1:3" ht="14.25" x14ac:dyDescent="0.2">
      <c r="A681" s="287"/>
      <c r="B681" s="288"/>
      <c r="C681" s="418"/>
    </row>
    <row r="682" spans="1:3" ht="14.25" x14ac:dyDescent="0.2">
      <c r="A682" s="287"/>
      <c r="B682" s="288"/>
      <c r="C682" s="418"/>
    </row>
    <row r="683" spans="1:3" ht="14.25" x14ac:dyDescent="0.2">
      <c r="A683" s="287"/>
      <c r="B683" s="288"/>
      <c r="C683" s="418"/>
    </row>
    <row r="684" spans="1:3" ht="14.25" x14ac:dyDescent="0.2">
      <c r="A684" s="287"/>
      <c r="B684" s="288"/>
      <c r="C684" s="418"/>
    </row>
    <row r="685" spans="1:3" ht="14.25" x14ac:dyDescent="0.2">
      <c r="A685" s="287"/>
      <c r="B685" s="288"/>
      <c r="C685" s="418"/>
    </row>
    <row r="686" spans="1:3" ht="14.25" x14ac:dyDescent="0.2">
      <c r="A686" s="287"/>
      <c r="B686" s="288"/>
      <c r="C686" s="418"/>
    </row>
    <row r="687" spans="1:3" ht="14.25" x14ac:dyDescent="0.2">
      <c r="A687" s="287"/>
      <c r="B687" s="288"/>
      <c r="C687" s="418"/>
    </row>
    <row r="688" spans="1:3" ht="14.25" x14ac:dyDescent="0.2">
      <c r="A688" s="287"/>
      <c r="B688" s="288"/>
      <c r="C688" s="418"/>
    </row>
    <row r="689" spans="1:3" ht="14.25" x14ac:dyDescent="0.2">
      <c r="A689" s="287"/>
      <c r="B689" s="288"/>
      <c r="C689" s="418"/>
    </row>
    <row r="690" spans="1:3" ht="14.25" x14ac:dyDescent="0.2">
      <c r="A690" s="287"/>
      <c r="B690" s="288"/>
      <c r="C690" s="418"/>
    </row>
    <row r="691" spans="1:3" ht="14.25" x14ac:dyDescent="0.2">
      <c r="A691" s="287"/>
      <c r="B691" s="288"/>
      <c r="C691" s="418"/>
    </row>
    <row r="692" spans="1:3" ht="14.25" x14ac:dyDescent="0.2">
      <c r="A692" s="287"/>
      <c r="B692" s="288"/>
      <c r="C692" s="418"/>
    </row>
    <row r="693" spans="1:3" ht="14.25" x14ac:dyDescent="0.2">
      <c r="A693" s="287"/>
      <c r="B693" s="288"/>
      <c r="C693" s="418"/>
    </row>
    <row r="694" spans="1:3" ht="14.25" x14ac:dyDescent="0.2">
      <c r="A694" s="287"/>
      <c r="B694" s="288"/>
      <c r="C694" s="418"/>
    </row>
    <row r="695" spans="1:3" ht="14.25" x14ac:dyDescent="0.2">
      <c r="A695" s="287"/>
      <c r="B695" s="288"/>
      <c r="C695" s="418"/>
    </row>
    <row r="696" spans="1:3" ht="14.25" x14ac:dyDescent="0.2">
      <c r="A696" s="287"/>
      <c r="B696" s="288"/>
      <c r="C696" s="418"/>
    </row>
    <row r="697" spans="1:3" ht="14.25" x14ac:dyDescent="0.2">
      <c r="A697" s="287"/>
      <c r="B697" s="288"/>
      <c r="C697" s="418"/>
    </row>
    <row r="698" spans="1:3" ht="14.25" x14ac:dyDescent="0.2">
      <c r="A698" s="287"/>
      <c r="B698" s="288"/>
      <c r="C698" s="418"/>
    </row>
    <row r="699" spans="1:3" ht="14.25" x14ac:dyDescent="0.2">
      <c r="A699" s="287"/>
      <c r="B699" s="288"/>
      <c r="C699" s="418"/>
    </row>
    <row r="700" spans="1:3" ht="14.25" x14ac:dyDescent="0.2">
      <c r="A700" s="287"/>
      <c r="B700" s="288"/>
      <c r="C700" s="418"/>
    </row>
    <row r="701" spans="1:3" ht="14.25" x14ac:dyDescent="0.2">
      <c r="A701" s="287"/>
      <c r="B701" s="288"/>
      <c r="C701" s="418"/>
    </row>
    <row r="702" spans="1:3" ht="14.25" x14ac:dyDescent="0.2">
      <c r="A702" s="287"/>
      <c r="B702" s="288"/>
      <c r="C702" s="418"/>
    </row>
    <row r="703" spans="1:3" ht="14.25" x14ac:dyDescent="0.2">
      <c r="A703" s="287"/>
      <c r="B703" s="288"/>
      <c r="C703" s="418"/>
    </row>
    <row r="704" spans="1:3" ht="14.25" x14ac:dyDescent="0.2">
      <c r="A704" s="287"/>
      <c r="B704" s="288"/>
      <c r="C704" s="418"/>
    </row>
    <row r="705" spans="1:3" ht="14.25" x14ac:dyDescent="0.2">
      <c r="A705" s="287"/>
      <c r="B705" s="288"/>
      <c r="C705" s="418"/>
    </row>
    <row r="706" spans="1:3" ht="14.25" x14ac:dyDescent="0.2">
      <c r="A706" s="287"/>
      <c r="B706" s="288"/>
      <c r="C706" s="418"/>
    </row>
    <row r="707" spans="1:3" ht="14.25" x14ac:dyDescent="0.2">
      <c r="A707" s="287"/>
      <c r="B707" s="288"/>
      <c r="C707" s="418"/>
    </row>
    <row r="708" spans="1:3" ht="14.25" x14ac:dyDescent="0.2">
      <c r="A708" s="287"/>
      <c r="B708" s="288"/>
      <c r="C708" s="418"/>
    </row>
    <row r="709" spans="1:3" ht="14.25" x14ac:dyDescent="0.2">
      <c r="A709" s="287"/>
      <c r="B709" s="288"/>
      <c r="C709" s="418"/>
    </row>
    <row r="710" spans="1:3" ht="14.25" x14ac:dyDescent="0.2">
      <c r="A710" s="287"/>
      <c r="B710" s="288"/>
      <c r="C710" s="418"/>
    </row>
    <row r="711" spans="1:3" ht="14.25" x14ac:dyDescent="0.2">
      <c r="A711" s="287"/>
      <c r="B711" s="288"/>
      <c r="C711" s="418"/>
    </row>
    <row r="712" spans="1:3" ht="14.25" x14ac:dyDescent="0.2">
      <c r="A712" s="287"/>
      <c r="B712" s="288"/>
      <c r="C712" s="418"/>
    </row>
    <row r="713" spans="1:3" ht="14.25" x14ac:dyDescent="0.2">
      <c r="A713" s="287"/>
      <c r="B713" s="288"/>
      <c r="C713" s="418"/>
    </row>
    <row r="714" spans="1:3" ht="14.25" x14ac:dyDescent="0.2">
      <c r="A714" s="287"/>
      <c r="B714" s="288"/>
      <c r="C714" s="418"/>
    </row>
    <row r="715" spans="1:3" ht="14.25" x14ac:dyDescent="0.2">
      <c r="A715" s="287"/>
      <c r="B715" s="288"/>
      <c r="C715" s="418"/>
    </row>
    <row r="716" spans="1:3" ht="14.25" x14ac:dyDescent="0.2">
      <c r="A716" s="287"/>
      <c r="B716" s="288"/>
      <c r="C716" s="418"/>
    </row>
    <row r="717" spans="1:3" ht="14.25" x14ac:dyDescent="0.2">
      <c r="A717" s="287"/>
      <c r="B717" s="288"/>
      <c r="C717" s="418"/>
    </row>
    <row r="718" spans="1:3" ht="14.25" x14ac:dyDescent="0.2">
      <c r="A718" s="287"/>
      <c r="B718" s="288"/>
      <c r="C718" s="418"/>
    </row>
    <row r="719" spans="1:3" ht="14.25" x14ac:dyDescent="0.2">
      <c r="A719" s="287"/>
      <c r="B719" s="288"/>
      <c r="C719" s="418"/>
    </row>
    <row r="720" spans="1:3" ht="14.25" x14ac:dyDescent="0.2">
      <c r="A720" s="287"/>
      <c r="B720" s="288"/>
      <c r="C720" s="418"/>
    </row>
    <row r="721" spans="1:3" ht="14.25" x14ac:dyDescent="0.2">
      <c r="A721" s="287"/>
      <c r="B721" s="288"/>
      <c r="C721" s="418"/>
    </row>
    <row r="722" spans="1:3" ht="14.25" x14ac:dyDescent="0.2">
      <c r="A722" s="287"/>
      <c r="B722" s="288"/>
      <c r="C722" s="418"/>
    </row>
    <row r="723" spans="1:3" ht="14.25" x14ac:dyDescent="0.2">
      <c r="A723" s="287"/>
      <c r="B723" s="288"/>
      <c r="C723" s="418"/>
    </row>
    <row r="724" spans="1:3" ht="14.25" x14ac:dyDescent="0.2">
      <c r="A724" s="287"/>
      <c r="B724" s="288"/>
      <c r="C724" s="418"/>
    </row>
    <row r="725" spans="1:3" ht="14.25" x14ac:dyDescent="0.2">
      <c r="A725" s="287"/>
      <c r="B725" s="288"/>
      <c r="C725" s="418"/>
    </row>
    <row r="726" spans="1:3" ht="14.25" x14ac:dyDescent="0.2">
      <c r="A726" s="287"/>
      <c r="B726" s="288"/>
      <c r="C726" s="418"/>
    </row>
    <row r="727" spans="1:3" ht="14.25" x14ac:dyDescent="0.2">
      <c r="A727" s="287"/>
      <c r="B727" s="288"/>
      <c r="C727" s="418"/>
    </row>
    <row r="728" spans="1:3" ht="14.25" x14ac:dyDescent="0.2">
      <c r="A728" s="287"/>
      <c r="B728" s="288"/>
      <c r="C728" s="418"/>
    </row>
    <row r="729" spans="1:3" ht="14.25" x14ac:dyDescent="0.2">
      <c r="A729" s="287"/>
      <c r="B729" s="288"/>
      <c r="C729" s="418"/>
    </row>
    <row r="730" spans="1:3" ht="14.25" x14ac:dyDescent="0.2">
      <c r="A730" s="287"/>
      <c r="B730" s="288"/>
      <c r="C730" s="418"/>
    </row>
    <row r="731" spans="1:3" ht="14.25" x14ac:dyDescent="0.2">
      <c r="A731" s="287"/>
      <c r="B731" s="288"/>
      <c r="C731" s="418"/>
    </row>
    <row r="732" spans="1:3" ht="14.25" x14ac:dyDescent="0.2">
      <c r="A732" s="287"/>
      <c r="B732" s="288"/>
      <c r="C732" s="418"/>
    </row>
    <row r="733" spans="1:3" ht="14.25" x14ac:dyDescent="0.2">
      <c r="A733" s="287"/>
      <c r="B733" s="288"/>
      <c r="C733" s="418"/>
    </row>
    <row r="734" spans="1:3" ht="14.25" x14ac:dyDescent="0.2">
      <c r="A734" s="287"/>
      <c r="B734" s="288"/>
      <c r="C734" s="418"/>
    </row>
    <row r="735" spans="1:3" ht="14.25" x14ac:dyDescent="0.2">
      <c r="A735" s="287"/>
      <c r="B735" s="288"/>
      <c r="C735" s="418"/>
    </row>
    <row r="736" spans="1:3" ht="14.25" x14ac:dyDescent="0.2">
      <c r="A736" s="287"/>
      <c r="B736" s="288"/>
      <c r="C736" s="418"/>
    </row>
    <row r="737" spans="1:3" ht="14.25" x14ac:dyDescent="0.2">
      <c r="A737" s="287"/>
      <c r="B737" s="288"/>
      <c r="C737" s="418"/>
    </row>
    <row r="738" spans="1:3" ht="14.25" x14ac:dyDescent="0.2">
      <c r="A738" s="287"/>
      <c r="B738" s="288"/>
      <c r="C738" s="418"/>
    </row>
    <row r="739" spans="1:3" ht="14.25" x14ac:dyDescent="0.2">
      <c r="A739" s="287"/>
      <c r="B739" s="288"/>
      <c r="C739" s="418"/>
    </row>
    <row r="740" spans="1:3" ht="14.25" x14ac:dyDescent="0.2">
      <c r="A740" s="287"/>
      <c r="B740" s="288"/>
      <c r="C740" s="418"/>
    </row>
    <row r="741" spans="1:3" ht="14.25" x14ac:dyDescent="0.2">
      <c r="A741" s="287"/>
      <c r="B741" s="288"/>
      <c r="C741" s="418"/>
    </row>
    <row r="742" spans="1:3" ht="14.25" x14ac:dyDescent="0.2">
      <c r="A742" s="287"/>
      <c r="B742" s="288"/>
      <c r="C742" s="418"/>
    </row>
    <row r="743" spans="1:3" ht="14.25" x14ac:dyDescent="0.2">
      <c r="A743" s="287"/>
      <c r="B743" s="288"/>
      <c r="C743" s="418"/>
    </row>
    <row r="744" spans="1:3" ht="14.25" x14ac:dyDescent="0.2">
      <c r="A744" s="287"/>
      <c r="B744" s="288"/>
      <c r="C744" s="418"/>
    </row>
    <row r="745" spans="1:3" ht="14.25" x14ac:dyDescent="0.2">
      <c r="A745" s="287"/>
      <c r="B745" s="288"/>
      <c r="C745" s="418"/>
    </row>
    <row r="746" spans="1:3" ht="14.25" x14ac:dyDescent="0.2">
      <c r="A746" s="287"/>
      <c r="B746" s="288"/>
      <c r="C746" s="418"/>
    </row>
    <row r="747" spans="1:3" ht="14.25" x14ac:dyDescent="0.2">
      <c r="A747" s="287"/>
      <c r="B747" s="288"/>
      <c r="C747" s="418"/>
    </row>
    <row r="748" spans="1:3" ht="14.25" x14ac:dyDescent="0.2">
      <c r="A748" s="287"/>
      <c r="B748" s="288"/>
      <c r="C748" s="418"/>
    </row>
    <row r="749" spans="1:3" ht="14.25" x14ac:dyDescent="0.2">
      <c r="A749" s="287"/>
      <c r="B749" s="288"/>
      <c r="C749" s="418"/>
    </row>
    <row r="750" spans="1:3" ht="14.25" x14ac:dyDescent="0.2">
      <c r="A750" s="287"/>
      <c r="B750" s="288"/>
      <c r="C750" s="418"/>
    </row>
    <row r="751" spans="1:3" ht="14.25" x14ac:dyDescent="0.2">
      <c r="A751" s="287"/>
      <c r="B751" s="288"/>
      <c r="C751" s="418"/>
    </row>
    <row r="752" spans="1:3" ht="14.25" x14ac:dyDescent="0.2">
      <c r="A752" s="287"/>
      <c r="B752" s="288"/>
      <c r="C752" s="418"/>
    </row>
    <row r="753" spans="1:3" ht="14.25" x14ac:dyDescent="0.2">
      <c r="A753" s="287"/>
      <c r="B753" s="288"/>
      <c r="C753" s="418"/>
    </row>
    <row r="754" spans="1:3" ht="14.25" x14ac:dyDescent="0.2">
      <c r="A754" s="287"/>
      <c r="B754" s="288"/>
      <c r="C754" s="418"/>
    </row>
    <row r="755" spans="1:3" ht="14.25" x14ac:dyDescent="0.2">
      <c r="A755" s="287"/>
      <c r="B755" s="288"/>
      <c r="C755" s="418"/>
    </row>
    <row r="756" spans="1:3" ht="14.25" x14ac:dyDescent="0.2">
      <c r="A756" s="287"/>
      <c r="B756" s="288"/>
      <c r="C756" s="418"/>
    </row>
    <row r="757" spans="1:3" ht="14.25" x14ac:dyDescent="0.2">
      <c r="A757" s="287"/>
      <c r="B757" s="288"/>
      <c r="C757" s="418"/>
    </row>
    <row r="758" spans="1:3" ht="14.25" x14ac:dyDescent="0.2">
      <c r="A758" s="287"/>
      <c r="B758" s="288"/>
      <c r="C758" s="418"/>
    </row>
    <row r="759" spans="1:3" ht="14.25" x14ac:dyDescent="0.2">
      <c r="A759" s="287"/>
      <c r="B759" s="288"/>
      <c r="C759" s="418"/>
    </row>
    <row r="760" spans="1:3" ht="14.25" x14ac:dyDescent="0.2">
      <c r="A760" s="287"/>
      <c r="B760" s="288"/>
      <c r="C760" s="418"/>
    </row>
    <row r="761" spans="1:3" ht="14.25" x14ac:dyDescent="0.2">
      <c r="A761" s="287"/>
      <c r="B761" s="288"/>
      <c r="C761" s="418"/>
    </row>
    <row r="762" spans="1:3" ht="14.25" x14ac:dyDescent="0.2">
      <c r="A762" s="287"/>
      <c r="B762" s="288"/>
      <c r="C762" s="418"/>
    </row>
    <row r="763" spans="1:3" ht="14.25" x14ac:dyDescent="0.2">
      <c r="A763" s="287"/>
      <c r="B763" s="288"/>
      <c r="C763" s="418"/>
    </row>
    <row r="764" spans="1:3" ht="14.25" x14ac:dyDescent="0.2">
      <c r="A764" s="287"/>
      <c r="B764" s="288"/>
      <c r="C764" s="418"/>
    </row>
    <row r="765" spans="1:3" ht="14.25" x14ac:dyDescent="0.2">
      <c r="A765" s="287"/>
      <c r="B765" s="288"/>
      <c r="C765" s="418"/>
    </row>
    <row r="766" spans="1:3" ht="14.25" x14ac:dyDescent="0.2">
      <c r="A766" s="287"/>
      <c r="B766" s="288"/>
      <c r="C766" s="418"/>
    </row>
    <row r="767" spans="1:3" ht="14.25" x14ac:dyDescent="0.2">
      <c r="A767" s="287"/>
      <c r="B767" s="288"/>
      <c r="C767" s="418"/>
    </row>
    <row r="768" spans="1:3" ht="14.25" x14ac:dyDescent="0.2">
      <c r="A768" s="287"/>
      <c r="B768" s="288"/>
      <c r="C768" s="418"/>
    </row>
    <row r="769" spans="1:3" ht="14.25" x14ac:dyDescent="0.2">
      <c r="A769" s="287"/>
      <c r="B769" s="288"/>
      <c r="C769" s="418"/>
    </row>
    <row r="770" spans="1:3" ht="14.25" x14ac:dyDescent="0.2">
      <c r="A770" s="287"/>
      <c r="B770" s="288"/>
      <c r="C770" s="418"/>
    </row>
    <row r="771" spans="1:3" ht="14.25" x14ac:dyDescent="0.2">
      <c r="A771" s="287"/>
      <c r="B771" s="288"/>
      <c r="C771" s="418"/>
    </row>
    <row r="772" spans="1:3" ht="14.25" x14ac:dyDescent="0.2">
      <c r="A772" s="287"/>
      <c r="B772" s="288"/>
      <c r="C772" s="418"/>
    </row>
    <row r="773" spans="1:3" ht="14.25" x14ac:dyDescent="0.2">
      <c r="A773" s="287"/>
      <c r="B773" s="288"/>
      <c r="C773" s="418"/>
    </row>
    <row r="774" spans="1:3" ht="14.25" x14ac:dyDescent="0.2">
      <c r="A774" s="287"/>
      <c r="B774" s="288"/>
      <c r="C774" s="418"/>
    </row>
    <row r="775" spans="1:3" ht="14.25" x14ac:dyDescent="0.2">
      <c r="A775" s="287"/>
      <c r="B775" s="288"/>
      <c r="C775" s="418"/>
    </row>
    <row r="776" spans="1:3" ht="14.25" x14ac:dyDescent="0.2">
      <c r="A776" s="287"/>
      <c r="B776" s="288"/>
      <c r="C776" s="418"/>
    </row>
    <row r="777" spans="1:3" ht="14.25" x14ac:dyDescent="0.2">
      <c r="A777" s="287"/>
      <c r="B777" s="288"/>
      <c r="C777" s="418"/>
    </row>
    <row r="778" spans="1:3" ht="14.25" x14ac:dyDescent="0.2">
      <c r="A778" s="287"/>
      <c r="B778" s="288"/>
      <c r="C778" s="418"/>
    </row>
    <row r="779" spans="1:3" ht="14.25" x14ac:dyDescent="0.2">
      <c r="A779" s="287"/>
      <c r="B779" s="288"/>
      <c r="C779" s="418"/>
    </row>
    <row r="780" spans="1:3" ht="14.25" x14ac:dyDescent="0.2">
      <c r="A780" s="287"/>
      <c r="B780" s="288"/>
      <c r="C780" s="418"/>
    </row>
    <row r="781" spans="1:3" ht="14.25" x14ac:dyDescent="0.2">
      <c r="A781" s="287"/>
      <c r="B781" s="288"/>
      <c r="C781" s="418"/>
    </row>
    <row r="782" spans="1:3" ht="14.25" x14ac:dyDescent="0.2">
      <c r="A782" s="287"/>
      <c r="B782" s="288"/>
      <c r="C782" s="418"/>
    </row>
    <row r="783" spans="1:3" ht="14.25" x14ac:dyDescent="0.2">
      <c r="A783" s="287"/>
      <c r="B783" s="288"/>
      <c r="C783" s="418"/>
    </row>
    <row r="784" spans="1:3" ht="14.25" x14ac:dyDescent="0.2">
      <c r="A784" s="287"/>
      <c r="B784" s="288"/>
      <c r="C784" s="418"/>
    </row>
    <row r="785" spans="1:3" ht="14.25" x14ac:dyDescent="0.2">
      <c r="A785" s="287"/>
      <c r="B785" s="288"/>
      <c r="C785" s="418"/>
    </row>
    <row r="786" spans="1:3" ht="14.25" x14ac:dyDescent="0.2">
      <c r="A786" s="287"/>
      <c r="B786" s="288"/>
      <c r="C786" s="418"/>
    </row>
    <row r="787" spans="1:3" ht="14.25" x14ac:dyDescent="0.2">
      <c r="A787" s="287"/>
      <c r="B787" s="288"/>
      <c r="C787" s="418"/>
    </row>
    <row r="788" spans="1:3" ht="14.25" x14ac:dyDescent="0.2">
      <c r="A788" s="287"/>
      <c r="B788" s="288"/>
      <c r="C788" s="418"/>
    </row>
    <row r="789" spans="1:3" ht="14.25" x14ac:dyDescent="0.2">
      <c r="A789" s="287"/>
      <c r="B789" s="288"/>
      <c r="C789" s="418"/>
    </row>
    <row r="790" spans="1:3" ht="14.25" x14ac:dyDescent="0.2">
      <c r="A790" s="287"/>
      <c r="B790" s="288"/>
      <c r="C790" s="418"/>
    </row>
    <row r="791" spans="1:3" ht="14.25" x14ac:dyDescent="0.2">
      <c r="A791" s="287"/>
      <c r="B791" s="288"/>
      <c r="C791" s="418"/>
    </row>
    <row r="792" spans="1:3" ht="14.25" x14ac:dyDescent="0.2">
      <c r="A792" s="287"/>
      <c r="B792" s="288"/>
      <c r="C792" s="418"/>
    </row>
    <row r="793" spans="1:3" ht="14.25" x14ac:dyDescent="0.2">
      <c r="A793" s="287"/>
      <c r="B793" s="288"/>
      <c r="C793" s="418"/>
    </row>
    <row r="794" spans="1:3" ht="14.25" x14ac:dyDescent="0.2">
      <c r="A794" s="287"/>
      <c r="B794" s="288"/>
      <c r="C794" s="418"/>
    </row>
    <row r="795" spans="1:3" ht="14.25" x14ac:dyDescent="0.2">
      <c r="A795" s="287"/>
      <c r="B795" s="288"/>
      <c r="C795" s="418"/>
    </row>
    <row r="796" spans="1:3" ht="14.25" x14ac:dyDescent="0.2">
      <c r="A796" s="287"/>
      <c r="B796" s="288"/>
      <c r="C796" s="418"/>
    </row>
    <row r="797" spans="1:3" ht="14.25" x14ac:dyDescent="0.2">
      <c r="A797" s="287"/>
      <c r="B797" s="288"/>
      <c r="C797" s="418"/>
    </row>
    <row r="798" spans="1:3" ht="14.25" x14ac:dyDescent="0.2">
      <c r="A798" s="287"/>
      <c r="B798" s="288"/>
      <c r="C798" s="418"/>
    </row>
    <row r="799" spans="1:3" ht="14.25" x14ac:dyDescent="0.2">
      <c r="A799" s="287"/>
      <c r="B799" s="288"/>
      <c r="C799" s="418"/>
    </row>
    <row r="800" spans="1:3" ht="14.25" x14ac:dyDescent="0.2">
      <c r="A800" s="287"/>
      <c r="B800" s="288"/>
      <c r="C800" s="418"/>
    </row>
    <row r="801" spans="1:3" ht="14.25" x14ac:dyDescent="0.2">
      <c r="A801" s="287"/>
      <c r="B801" s="288"/>
      <c r="C801" s="418"/>
    </row>
    <row r="802" spans="1:3" ht="14.25" x14ac:dyDescent="0.2">
      <c r="A802" s="287"/>
      <c r="B802" s="288"/>
      <c r="C802" s="418"/>
    </row>
    <row r="803" spans="1:3" ht="14.25" x14ac:dyDescent="0.2">
      <c r="A803" s="287"/>
      <c r="B803" s="288"/>
      <c r="C803" s="418"/>
    </row>
    <row r="804" spans="1:3" ht="14.25" x14ac:dyDescent="0.2">
      <c r="A804" s="287"/>
      <c r="B804" s="288"/>
      <c r="C804" s="418"/>
    </row>
    <row r="805" spans="1:3" ht="14.25" x14ac:dyDescent="0.2">
      <c r="A805" s="287"/>
      <c r="B805" s="288"/>
      <c r="C805" s="418"/>
    </row>
    <row r="806" spans="1:3" ht="14.25" x14ac:dyDescent="0.2">
      <c r="A806" s="287"/>
      <c r="B806" s="288"/>
      <c r="C806" s="418"/>
    </row>
    <row r="807" spans="1:3" ht="14.25" x14ac:dyDescent="0.2">
      <c r="A807" s="287"/>
      <c r="B807" s="288"/>
      <c r="C807" s="418"/>
    </row>
    <row r="808" spans="1:3" ht="14.25" x14ac:dyDescent="0.2">
      <c r="A808" s="287"/>
      <c r="B808" s="288"/>
      <c r="C808" s="418"/>
    </row>
    <row r="809" spans="1:3" ht="14.25" x14ac:dyDescent="0.2">
      <c r="A809" s="287"/>
      <c r="B809" s="288"/>
      <c r="C809" s="418"/>
    </row>
    <row r="810" spans="1:3" ht="14.25" x14ac:dyDescent="0.2">
      <c r="A810" s="287"/>
      <c r="B810" s="288"/>
      <c r="C810" s="418"/>
    </row>
    <row r="811" spans="1:3" ht="14.25" x14ac:dyDescent="0.2">
      <c r="A811" s="287"/>
      <c r="B811" s="288"/>
      <c r="C811" s="418"/>
    </row>
    <row r="812" spans="1:3" ht="14.25" x14ac:dyDescent="0.2">
      <c r="A812" s="287"/>
      <c r="B812" s="288"/>
      <c r="C812" s="418"/>
    </row>
    <row r="813" spans="1:3" ht="14.25" x14ac:dyDescent="0.2">
      <c r="A813" s="287"/>
      <c r="B813" s="288"/>
      <c r="C813" s="418"/>
    </row>
    <row r="814" spans="1:3" ht="14.25" x14ac:dyDescent="0.2">
      <c r="A814" s="287"/>
      <c r="B814" s="288"/>
      <c r="C814" s="418"/>
    </row>
    <row r="815" spans="1:3" ht="14.25" x14ac:dyDescent="0.2">
      <c r="A815" s="287"/>
      <c r="B815" s="288"/>
      <c r="C815" s="418"/>
    </row>
    <row r="816" spans="1:3" ht="14.25" x14ac:dyDescent="0.2">
      <c r="A816" s="287"/>
      <c r="B816" s="288"/>
      <c r="C816" s="418"/>
    </row>
    <row r="817" spans="1:3" ht="14.25" x14ac:dyDescent="0.2">
      <c r="A817" s="287"/>
      <c r="B817" s="288"/>
      <c r="C817" s="418"/>
    </row>
    <row r="818" spans="1:3" ht="14.25" x14ac:dyDescent="0.2">
      <c r="A818" s="287"/>
      <c r="B818" s="288"/>
      <c r="C818" s="418"/>
    </row>
    <row r="819" spans="1:3" ht="14.25" x14ac:dyDescent="0.2">
      <c r="A819" s="287"/>
      <c r="B819" s="288"/>
      <c r="C819" s="418"/>
    </row>
    <row r="820" spans="1:3" ht="14.25" x14ac:dyDescent="0.2">
      <c r="A820" s="287"/>
      <c r="B820" s="288"/>
      <c r="C820" s="418"/>
    </row>
    <row r="821" spans="1:3" ht="14.25" x14ac:dyDescent="0.2">
      <c r="A821" s="287"/>
      <c r="B821" s="288"/>
      <c r="C821" s="418"/>
    </row>
    <row r="822" spans="1:3" ht="14.25" x14ac:dyDescent="0.2">
      <c r="A822" s="287"/>
      <c r="B822" s="288"/>
      <c r="C822" s="418"/>
    </row>
    <row r="823" spans="1:3" ht="14.25" x14ac:dyDescent="0.2">
      <c r="A823" s="287"/>
      <c r="B823" s="288"/>
      <c r="C823" s="418"/>
    </row>
    <row r="824" spans="1:3" ht="14.25" x14ac:dyDescent="0.2">
      <c r="A824" s="287"/>
      <c r="B824" s="288"/>
      <c r="C824" s="418"/>
    </row>
    <row r="825" spans="1:3" ht="14.25" x14ac:dyDescent="0.2">
      <c r="A825" s="287"/>
      <c r="B825" s="288"/>
      <c r="C825" s="418"/>
    </row>
    <row r="826" spans="1:3" ht="14.25" x14ac:dyDescent="0.2">
      <c r="A826" s="287"/>
      <c r="B826" s="288"/>
      <c r="C826" s="418"/>
    </row>
    <row r="827" spans="1:3" ht="14.25" x14ac:dyDescent="0.2">
      <c r="A827" s="287"/>
      <c r="B827" s="288"/>
      <c r="C827" s="418"/>
    </row>
    <row r="828" spans="1:3" ht="14.25" x14ac:dyDescent="0.2">
      <c r="A828" s="287"/>
      <c r="B828" s="288"/>
      <c r="C828" s="418"/>
    </row>
    <row r="829" spans="1:3" ht="14.25" x14ac:dyDescent="0.2">
      <c r="A829" s="287"/>
      <c r="B829" s="288"/>
      <c r="C829" s="418"/>
    </row>
    <row r="830" spans="1:3" ht="14.25" x14ac:dyDescent="0.2">
      <c r="A830" s="287"/>
      <c r="B830" s="288"/>
      <c r="C830" s="418"/>
    </row>
    <row r="831" spans="1:3" ht="14.25" x14ac:dyDescent="0.2">
      <c r="A831" s="287"/>
      <c r="B831" s="288"/>
      <c r="C831" s="418"/>
    </row>
    <row r="832" spans="1:3" ht="14.25" x14ac:dyDescent="0.2">
      <c r="A832" s="287"/>
      <c r="B832" s="288"/>
      <c r="C832" s="418"/>
    </row>
    <row r="833" spans="1:3" ht="14.25" x14ac:dyDescent="0.2">
      <c r="A833" s="287"/>
      <c r="B833" s="288"/>
      <c r="C833" s="418"/>
    </row>
    <row r="834" spans="1:3" ht="14.25" x14ac:dyDescent="0.2">
      <c r="A834" s="287"/>
      <c r="B834" s="288"/>
      <c r="C834" s="418"/>
    </row>
    <row r="835" spans="1:3" ht="14.25" x14ac:dyDescent="0.2">
      <c r="A835" s="287"/>
      <c r="B835" s="288"/>
      <c r="C835" s="418"/>
    </row>
    <row r="836" spans="1:3" ht="14.25" x14ac:dyDescent="0.2">
      <c r="A836" s="287"/>
      <c r="B836" s="288"/>
      <c r="C836" s="418"/>
    </row>
    <row r="837" spans="1:3" ht="14.25" x14ac:dyDescent="0.2">
      <c r="A837" s="287"/>
      <c r="B837" s="288"/>
      <c r="C837" s="418"/>
    </row>
    <row r="838" spans="1:3" ht="14.25" x14ac:dyDescent="0.2">
      <c r="A838" s="287"/>
      <c r="B838" s="288"/>
      <c r="C838" s="418"/>
    </row>
    <row r="839" spans="1:3" ht="14.25" x14ac:dyDescent="0.2">
      <c r="A839" s="287"/>
      <c r="B839" s="288"/>
      <c r="C839" s="418"/>
    </row>
    <row r="840" spans="1:3" ht="14.25" x14ac:dyDescent="0.2">
      <c r="A840" s="287"/>
      <c r="B840" s="288"/>
      <c r="C840" s="418"/>
    </row>
    <row r="841" spans="1:3" ht="14.25" x14ac:dyDescent="0.2">
      <c r="A841" s="287"/>
      <c r="B841" s="288"/>
      <c r="C841" s="418"/>
    </row>
    <row r="842" spans="1:3" ht="14.25" x14ac:dyDescent="0.2">
      <c r="A842" s="287"/>
      <c r="B842" s="288"/>
      <c r="C842" s="418"/>
    </row>
    <row r="843" spans="1:3" ht="14.25" x14ac:dyDescent="0.2">
      <c r="A843" s="287"/>
      <c r="B843" s="288"/>
      <c r="C843" s="418"/>
    </row>
    <row r="844" spans="1:3" ht="14.25" x14ac:dyDescent="0.2">
      <c r="A844" s="287"/>
      <c r="B844" s="288"/>
      <c r="C844" s="418"/>
    </row>
    <row r="845" spans="1:3" ht="14.25" x14ac:dyDescent="0.2">
      <c r="A845" s="287"/>
      <c r="B845" s="288"/>
      <c r="C845" s="418"/>
    </row>
    <row r="846" spans="1:3" ht="14.25" x14ac:dyDescent="0.2">
      <c r="A846" s="287"/>
      <c r="B846" s="288"/>
      <c r="C846" s="418"/>
    </row>
    <row r="847" spans="1:3" ht="14.25" x14ac:dyDescent="0.2">
      <c r="A847" s="287"/>
      <c r="B847" s="288"/>
      <c r="C847" s="418"/>
    </row>
    <row r="848" spans="1:3" ht="14.25" x14ac:dyDescent="0.2">
      <c r="A848" s="287"/>
      <c r="B848" s="288"/>
      <c r="C848" s="418"/>
    </row>
    <row r="849" spans="1:3" ht="14.25" x14ac:dyDescent="0.2">
      <c r="A849" s="287"/>
      <c r="B849" s="288"/>
      <c r="C849" s="418"/>
    </row>
    <row r="850" spans="1:3" ht="14.25" x14ac:dyDescent="0.2">
      <c r="A850" s="287"/>
      <c r="B850" s="288"/>
      <c r="C850" s="418"/>
    </row>
    <row r="851" spans="1:3" ht="14.25" x14ac:dyDescent="0.2">
      <c r="A851" s="287"/>
      <c r="B851" s="288"/>
      <c r="C851" s="418"/>
    </row>
    <row r="852" spans="1:3" ht="14.25" x14ac:dyDescent="0.2">
      <c r="A852" s="287"/>
      <c r="B852" s="288"/>
      <c r="C852" s="418"/>
    </row>
    <row r="853" spans="1:3" ht="14.25" x14ac:dyDescent="0.2">
      <c r="A853" s="287"/>
      <c r="B853" s="288"/>
      <c r="C853" s="418"/>
    </row>
    <row r="854" spans="1:3" ht="14.25" x14ac:dyDescent="0.2">
      <c r="A854" s="287"/>
      <c r="B854" s="288"/>
      <c r="C854" s="418"/>
    </row>
    <row r="855" spans="1:3" ht="14.25" x14ac:dyDescent="0.2">
      <c r="A855" s="287"/>
      <c r="B855" s="288"/>
      <c r="C855" s="418"/>
    </row>
    <row r="856" spans="1:3" ht="14.25" x14ac:dyDescent="0.2">
      <c r="A856" s="287"/>
      <c r="B856" s="288"/>
      <c r="C856" s="418"/>
    </row>
    <row r="857" spans="1:3" ht="14.25" x14ac:dyDescent="0.2">
      <c r="A857" s="287"/>
      <c r="B857" s="288"/>
      <c r="C857" s="418"/>
    </row>
    <row r="858" spans="1:3" ht="14.25" x14ac:dyDescent="0.2">
      <c r="A858" s="287"/>
      <c r="B858" s="288"/>
      <c r="C858" s="418"/>
    </row>
    <row r="859" spans="1:3" ht="14.25" x14ac:dyDescent="0.2">
      <c r="A859" s="287"/>
      <c r="B859" s="288"/>
      <c r="C859" s="418"/>
    </row>
    <row r="860" spans="1:3" ht="14.25" x14ac:dyDescent="0.2">
      <c r="A860" s="287"/>
      <c r="B860" s="288"/>
      <c r="C860" s="418"/>
    </row>
    <row r="861" spans="1:3" ht="14.25" x14ac:dyDescent="0.2">
      <c r="A861" s="287"/>
      <c r="B861" s="288"/>
      <c r="C861" s="418"/>
    </row>
    <row r="862" spans="1:3" ht="14.25" x14ac:dyDescent="0.2">
      <c r="A862" s="287"/>
      <c r="B862" s="288"/>
      <c r="C862" s="418"/>
    </row>
    <row r="863" spans="1:3" ht="14.25" x14ac:dyDescent="0.2">
      <c r="A863" s="287"/>
      <c r="B863" s="288"/>
      <c r="C863" s="418"/>
    </row>
    <row r="864" spans="1:3" ht="14.25" x14ac:dyDescent="0.2">
      <c r="A864" s="287"/>
      <c r="B864" s="288"/>
      <c r="C864" s="418"/>
    </row>
    <row r="865" spans="1:3" ht="14.25" x14ac:dyDescent="0.2">
      <c r="A865" s="287"/>
      <c r="B865" s="288"/>
      <c r="C865" s="418"/>
    </row>
    <row r="866" spans="1:3" ht="14.25" x14ac:dyDescent="0.2">
      <c r="A866" s="287"/>
      <c r="B866" s="288"/>
      <c r="C866" s="418"/>
    </row>
    <row r="867" spans="1:3" ht="14.25" x14ac:dyDescent="0.2">
      <c r="A867" s="287"/>
      <c r="B867" s="288"/>
      <c r="C867" s="418"/>
    </row>
    <row r="868" spans="1:3" ht="14.25" x14ac:dyDescent="0.2">
      <c r="A868" s="287"/>
      <c r="B868" s="288"/>
      <c r="C868" s="418"/>
    </row>
    <row r="869" spans="1:3" ht="14.25" x14ac:dyDescent="0.2">
      <c r="A869" s="287"/>
      <c r="B869" s="288"/>
      <c r="C869" s="418"/>
    </row>
    <row r="870" spans="1:3" ht="14.25" x14ac:dyDescent="0.2">
      <c r="A870" s="287"/>
      <c r="B870" s="288"/>
      <c r="C870" s="418"/>
    </row>
    <row r="871" spans="1:3" ht="14.25" x14ac:dyDescent="0.2">
      <c r="A871" s="287"/>
      <c r="B871" s="288"/>
      <c r="C871" s="418"/>
    </row>
    <row r="872" spans="1:3" ht="14.25" x14ac:dyDescent="0.2">
      <c r="A872" s="287"/>
      <c r="B872" s="288"/>
      <c r="C872" s="418"/>
    </row>
    <row r="873" spans="1:3" ht="14.25" x14ac:dyDescent="0.2">
      <c r="A873" s="287"/>
      <c r="B873" s="288"/>
      <c r="C873" s="418"/>
    </row>
    <row r="874" spans="1:3" ht="14.25" x14ac:dyDescent="0.2">
      <c r="A874" s="287"/>
      <c r="B874" s="288"/>
      <c r="C874" s="418"/>
    </row>
    <row r="875" spans="1:3" ht="14.25" x14ac:dyDescent="0.2">
      <c r="A875" s="287"/>
      <c r="B875" s="288"/>
      <c r="C875" s="418"/>
    </row>
    <row r="876" spans="1:3" ht="14.25" x14ac:dyDescent="0.2">
      <c r="A876" s="287"/>
      <c r="B876" s="288"/>
      <c r="C876" s="418"/>
    </row>
    <row r="877" spans="1:3" ht="14.25" x14ac:dyDescent="0.2">
      <c r="A877" s="287"/>
      <c r="B877" s="288"/>
      <c r="C877" s="418"/>
    </row>
    <row r="878" spans="1:3" ht="14.25" x14ac:dyDescent="0.2">
      <c r="A878" s="287"/>
      <c r="B878" s="288"/>
      <c r="C878" s="418"/>
    </row>
    <row r="879" spans="1:3" ht="14.25" x14ac:dyDescent="0.2">
      <c r="A879" s="287"/>
      <c r="B879" s="288"/>
      <c r="C879" s="418"/>
    </row>
    <row r="880" spans="1:3" ht="14.25" x14ac:dyDescent="0.2">
      <c r="A880" s="287"/>
      <c r="B880" s="288"/>
      <c r="C880" s="418"/>
    </row>
    <row r="881" spans="1:3" ht="14.25" x14ac:dyDescent="0.2">
      <c r="A881" s="287"/>
      <c r="B881" s="288"/>
      <c r="C881" s="418"/>
    </row>
    <row r="882" spans="1:3" ht="14.25" x14ac:dyDescent="0.2">
      <c r="A882" s="287"/>
      <c r="B882" s="288"/>
      <c r="C882" s="418"/>
    </row>
    <row r="883" spans="1:3" ht="14.25" x14ac:dyDescent="0.2">
      <c r="A883" s="287"/>
      <c r="B883" s="288"/>
      <c r="C883" s="418"/>
    </row>
    <row r="884" spans="1:3" ht="14.25" x14ac:dyDescent="0.2">
      <c r="A884" s="287"/>
      <c r="B884" s="288"/>
      <c r="C884" s="418"/>
    </row>
    <row r="885" spans="1:3" ht="14.25" x14ac:dyDescent="0.2">
      <c r="A885" s="287"/>
      <c r="B885" s="288"/>
      <c r="C885" s="418"/>
    </row>
    <row r="886" spans="1:3" ht="14.25" x14ac:dyDescent="0.2">
      <c r="A886" s="287"/>
      <c r="B886" s="288"/>
      <c r="C886" s="418"/>
    </row>
    <row r="887" spans="1:3" ht="14.25" x14ac:dyDescent="0.2">
      <c r="A887" s="287"/>
      <c r="B887" s="288"/>
      <c r="C887" s="418"/>
    </row>
    <row r="888" spans="1:3" ht="14.25" x14ac:dyDescent="0.2">
      <c r="A888" s="287"/>
      <c r="B888" s="288"/>
      <c r="C888" s="418"/>
    </row>
    <row r="889" spans="1:3" ht="14.25" x14ac:dyDescent="0.2">
      <c r="A889" s="287"/>
      <c r="B889" s="288"/>
      <c r="C889" s="418"/>
    </row>
    <row r="890" spans="1:3" ht="14.25" x14ac:dyDescent="0.2">
      <c r="A890" s="287"/>
      <c r="B890" s="288"/>
      <c r="C890" s="418"/>
    </row>
    <row r="891" spans="1:3" ht="14.25" x14ac:dyDescent="0.2">
      <c r="A891" s="287"/>
      <c r="B891" s="288"/>
      <c r="C891" s="418"/>
    </row>
    <row r="892" spans="1:3" ht="14.25" x14ac:dyDescent="0.2">
      <c r="A892" s="287"/>
      <c r="B892" s="288"/>
      <c r="C892" s="418"/>
    </row>
    <row r="893" spans="1:3" ht="14.25" x14ac:dyDescent="0.2">
      <c r="A893" s="287"/>
      <c r="B893" s="288"/>
      <c r="C893" s="418"/>
    </row>
    <row r="894" spans="1:3" ht="14.25" x14ac:dyDescent="0.2">
      <c r="A894" s="287"/>
      <c r="B894" s="288"/>
      <c r="C894" s="418"/>
    </row>
    <row r="895" spans="1:3" ht="14.25" x14ac:dyDescent="0.2">
      <c r="A895" s="287"/>
      <c r="B895" s="288"/>
      <c r="C895" s="418"/>
    </row>
    <row r="896" spans="1:3" ht="14.25" x14ac:dyDescent="0.2">
      <c r="A896" s="287"/>
      <c r="B896" s="288"/>
      <c r="C896" s="418"/>
    </row>
    <row r="897" spans="1:3" ht="14.25" x14ac:dyDescent="0.2">
      <c r="A897" s="287"/>
      <c r="B897" s="288"/>
      <c r="C897" s="418"/>
    </row>
    <row r="898" spans="1:3" ht="14.25" x14ac:dyDescent="0.2">
      <c r="A898" s="287"/>
      <c r="B898" s="288"/>
      <c r="C898" s="418"/>
    </row>
    <row r="899" spans="1:3" ht="14.25" x14ac:dyDescent="0.2">
      <c r="A899" s="287"/>
      <c r="B899" s="288"/>
      <c r="C899" s="418"/>
    </row>
    <row r="900" spans="1:3" ht="14.25" x14ac:dyDescent="0.2">
      <c r="A900" s="287"/>
      <c r="B900" s="288"/>
      <c r="C900" s="418"/>
    </row>
    <row r="901" spans="1:3" ht="14.25" x14ac:dyDescent="0.2">
      <c r="A901" s="287"/>
      <c r="B901" s="288"/>
      <c r="C901" s="418"/>
    </row>
    <row r="902" spans="1:3" ht="14.25" x14ac:dyDescent="0.2">
      <c r="A902" s="287"/>
      <c r="B902" s="288"/>
      <c r="C902" s="418"/>
    </row>
    <row r="903" spans="1:3" ht="14.25" x14ac:dyDescent="0.2">
      <c r="A903" s="287"/>
      <c r="B903" s="288"/>
      <c r="C903" s="418"/>
    </row>
    <row r="904" spans="1:3" ht="14.25" x14ac:dyDescent="0.2">
      <c r="A904" s="287"/>
      <c r="B904" s="288"/>
      <c r="C904" s="418"/>
    </row>
    <row r="905" spans="1:3" ht="14.25" x14ac:dyDescent="0.2">
      <c r="A905" s="287"/>
      <c r="B905" s="288"/>
      <c r="C905" s="418"/>
    </row>
    <row r="906" spans="1:3" ht="14.25" x14ac:dyDescent="0.2">
      <c r="A906" s="287"/>
      <c r="B906" s="288"/>
      <c r="C906" s="418"/>
    </row>
    <row r="907" spans="1:3" ht="14.25" x14ac:dyDescent="0.2">
      <c r="A907" s="287"/>
      <c r="B907" s="288"/>
      <c r="C907" s="418"/>
    </row>
    <row r="908" spans="1:3" ht="14.25" x14ac:dyDescent="0.2">
      <c r="A908" s="287"/>
      <c r="B908" s="288"/>
      <c r="C908" s="418"/>
    </row>
    <row r="909" spans="1:3" ht="14.25" x14ac:dyDescent="0.2">
      <c r="A909" s="287"/>
      <c r="B909" s="288"/>
      <c r="C909" s="418"/>
    </row>
    <row r="910" spans="1:3" ht="14.25" x14ac:dyDescent="0.2">
      <c r="A910" s="287"/>
      <c r="B910" s="288"/>
      <c r="C910" s="418"/>
    </row>
    <row r="911" spans="1:3" ht="14.25" x14ac:dyDescent="0.2">
      <c r="A911" s="287"/>
      <c r="B911" s="288"/>
      <c r="C911" s="418"/>
    </row>
    <row r="912" spans="1:3" ht="14.25" x14ac:dyDescent="0.2">
      <c r="A912" s="287"/>
      <c r="B912" s="288"/>
      <c r="C912" s="418"/>
    </row>
    <row r="913" spans="1:3" ht="14.25" x14ac:dyDescent="0.2">
      <c r="A913" s="287"/>
      <c r="B913" s="288"/>
      <c r="C913" s="418"/>
    </row>
    <row r="914" spans="1:3" ht="14.25" x14ac:dyDescent="0.2">
      <c r="A914" s="287"/>
      <c r="B914" s="288"/>
      <c r="C914" s="418"/>
    </row>
    <row r="915" spans="1:3" ht="14.25" x14ac:dyDescent="0.2">
      <c r="A915" s="287"/>
      <c r="B915" s="288"/>
      <c r="C915" s="418"/>
    </row>
    <row r="916" spans="1:3" ht="14.25" x14ac:dyDescent="0.2">
      <c r="A916" s="287"/>
      <c r="B916" s="288"/>
      <c r="C916" s="418"/>
    </row>
    <row r="917" spans="1:3" ht="14.25" x14ac:dyDescent="0.2">
      <c r="A917" s="287"/>
      <c r="B917" s="288"/>
      <c r="C917" s="418"/>
    </row>
    <row r="918" spans="1:3" ht="14.25" x14ac:dyDescent="0.2">
      <c r="A918" s="287"/>
      <c r="B918" s="288"/>
      <c r="C918" s="418"/>
    </row>
    <row r="919" spans="1:3" ht="14.25" x14ac:dyDescent="0.2">
      <c r="A919" s="287"/>
      <c r="B919" s="288"/>
      <c r="C919" s="418"/>
    </row>
    <row r="920" spans="1:3" ht="14.25" x14ac:dyDescent="0.2">
      <c r="A920" s="287"/>
      <c r="B920" s="288"/>
      <c r="C920" s="418"/>
    </row>
    <row r="921" spans="1:3" ht="14.25" x14ac:dyDescent="0.2">
      <c r="A921" s="287"/>
      <c r="B921" s="288"/>
      <c r="C921" s="418"/>
    </row>
    <row r="922" spans="1:3" ht="14.25" x14ac:dyDescent="0.2">
      <c r="A922" s="287"/>
      <c r="B922" s="288"/>
      <c r="C922" s="418"/>
    </row>
    <row r="923" spans="1:3" ht="14.25" x14ac:dyDescent="0.2">
      <c r="A923" s="287"/>
      <c r="B923" s="288"/>
      <c r="C923" s="418"/>
    </row>
    <row r="924" spans="1:3" ht="14.25" x14ac:dyDescent="0.2">
      <c r="A924" s="287"/>
      <c r="B924" s="288"/>
      <c r="C924" s="418"/>
    </row>
    <row r="925" spans="1:3" ht="14.25" x14ac:dyDescent="0.2">
      <c r="A925" s="287"/>
      <c r="B925" s="288"/>
      <c r="C925" s="418"/>
    </row>
    <row r="926" spans="1:3" ht="14.25" x14ac:dyDescent="0.2">
      <c r="A926" s="287"/>
      <c r="B926" s="288"/>
      <c r="C926" s="418"/>
    </row>
    <row r="927" spans="1:3" ht="14.25" x14ac:dyDescent="0.2">
      <c r="A927" s="287"/>
      <c r="B927" s="288"/>
      <c r="C927" s="418"/>
    </row>
    <row r="928" spans="1:3" ht="14.25" x14ac:dyDescent="0.2">
      <c r="A928" s="287"/>
      <c r="B928" s="288"/>
      <c r="C928" s="418"/>
    </row>
    <row r="929" spans="1:3" ht="14.25" x14ac:dyDescent="0.2">
      <c r="A929" s="287"/>
      <c r="B929" s="288"/>
      <c r="C929" s="418"/>
    </row>
    <row r="930" spans="1:3" ht="14.25" x14ac:dyDescent="0.2">
      <c r="A930" s="287"/>
      <c r="B930" s="288"/>
      <c r="C930" s="418"/>
    </row>
    <row r="931" spans="1:3" ht="14.25" x14ac:dyDescent="0.2">
      <c r="A931" s="287"/>
      <c r="B931" s="288"/>
      <c r="C931" s="418"/>
    </row>
    <row r="932" spans="1:3" ht="14.25" x14ac:dyDescent="0.2">
      <c r="A932" s="287"/>
      <c r="B932" s="288"/>
      <c r="C932" s="418"/>
    </row>
    <row r="933" spans="1:3" ht="14.25" x14ac:dyDescent="0.2">
      <c r="A933" s="287"/>
      <c r="B933" s="288"/>
      <c r="C933" s="418"/>
    </row>
    <row r="934" spans="1:3" ht="14.25" x14ac:dyDescent="0.2">
      <c r="A934" s="287"/>
      <c r="B934" s="288"/>
      <c r="C934" s="418"/>
    </row>
    <row r="935" spans="1:3" ht="14.25" x14ac:dyDescent="0.2">
      <c r="A935" s="287"/>
      <c r="B935" s="288"/>
      <c r="C935" s="418"/>
    </row>
    <row r="936" spans="1:3" ht="14.25" x14ac:dyDescent="0.2">
      <c r="A936" s="287"/>
      <c r="B936" s="288"/>
      <c r="C936" s="418"/>
    </row>
    <row r="937" spans="1:3" ht="14.25" x14ac:dyDescent="0.2">
      <c r="A937" s="287"/>
      <c r="B937" s="288"/>
      <c r="C937" s="418"/>
    </row>
    <row r="938" spans="1:3" ht="14.25" x14ac:dyDescent="0.2">
      <c r="A938" s="287"/>
      <c r="B938" s="288"/>
      <c r="C938" s="418"/>
    </row>
    <row r="939" spans="1:3" ht="14.25" x14ac:dyDescent="0.2">
      <c r="A939" s="287"/>
      <c r="B939" s="288"/>
      <c r="C939" s="418"/>
    </row>
    <row r="940" spans="1:3" ht="14.25" x14ac:dyDescent="0.2">
      <c r="A940" s="287"/>
      <c r="B940" s="288"/>
      <c r="C940" s="418"/>
    </row>
    <row r="941" spans="1:3" ht="14.25" x14ac:dyDescent="0.2">
      <c r="A941" s="287"/>
      <c r="B941" s="288"/>
      <c r="C941" s="418"/>
    </row>
    <row r="942" spans="1:3" ht="14.25" x14ac:dyDescent="0.2">
      <c r="A942" s="287"/>
      <c r="B942" s="288"/>
      <c r="C942" s="418"/>
    </row>
    <row r="943" spans="1:3" ht="14.25" x14ac:dyDescent="0.2">
      <c r="A943" s="287"/>
      <c r="B943" s="288"/>
      <c r="C943" s="418"/>
    </row>
    <row r="944" spans="1:3" ht="14.25" x14ac:dyDescent="0.2">
      <c r="A944" s="287"/>
      <c r="B944" s="288"/>
      <c r="C944" s="418"/>
    </row>
    <row r="945" spans="1:3" ht="14.25" x14ac:dyDescent="0.2">
      <c r="A945" s="287"/>
      <c r="B945" s="288"/>
      <c r="C945" s="418"/>
    </row>
    <row r="946" spans="1:3" ht="14.25" x14ac:dyDescent="0.2">
      <c r="A946" s="287"/>
      <c r="B946" s="288"/>
      <c r="C946" s="418"/>
    </row>
    <row r="947" spans="1:3" ht="14.25" x14ac:dyDescent="0.2">
      <c r="A947" s="287"/>
      <c r="B947" s="288"/>
      <c r="C947" s="418"/>
    </row>
    <row r="948" spans="1:3" ht="14.25" x14ac:dyDescent="0.2">
      <c r="A948" s="287"/>
      <c r="B948" s="288"/>
      <c r="C948" s="418"/>
    </row>
    <row r="949" spans="1:3" ht="14.25" x14ac:dyDescent="0.2">
      <c r="A949" s="287"/>
      <c r="B949" s="288"/>
      <c r="C949" s="418"/>
    </row>
    <row r="950" spans="1:3" ht="14.25" x14ac:dyDescent="0.2">
      <c r="A950" s="287"/>
      <c r="B950" s="288"/>
      <c r="C950" s="418"/>
    </row>
    <row r="951" spans="1:3" ht="14.25" x14ac:dyDescent="0.2">
      <c r="A951" s="287"/>
      <c r="B951" s="288"/>
      <c r="C951" s="418"/>
    </row>
    <row r="952" spans="1:3" ht="14.25" x14ac:dyDescent="0.2">
      <c r="A952" s="287"/>
      <c r="B952" s="288"/>
      <c r="C952" s="418"/>
    </row>
    <row r="953" spans="1:3" ht="14.25" x14ac:dyDescent="0.2">
      <c r="A953" s="287"/>
      <c r="B953" s="288"/>
      <c r="C953" s="418"/>
    </row>
    <row r="954" spans="1:3" ht="14.25" x14ac:dyDescent="0.2">
      <c r="A954" s="287"/>
      <c r="B954" s="288"/>
      <c r="C954" s="418"/>
    </row>
    <row r="955" spans="1:3" ht="14.25" x14ac:dyDescent="0.2">
      <c r="A955" s="287"/>
      <c r="B955" s="288"/>
      <c r="C955" s="418"/>
    </row>
    <row r="956" spans="1:3" ht="14.25" x14ac:dyDescent="0.2">
      <c r="A956" s="287"/>
      <c r="B956" s="288"/>
      <c r="C956" s="418"/>
    </row>
    <row r="957" spans="1:3" ht="14.25" x14ac:dyDescent="0.2">
      <c r="A957" s="287"/>
      <c r="B957" s="288"/>
      <c r="C957" s="418"/>
    </row>
    <row r="958" spans="1:3" ht="14.25" x14ac:dyDescent="0.2">
      <c r="A958" s="287"/>
      <c r="B958" s="288"/>
      <c r="C958" s="418"/>
    </row>
    <row r="959" spans="1:3" ht="14.25" x14ac:dyDescent="0.2">
      <c r="A959" s="287"/>
      <c r="B959" s="288"/>
      <c r="C959" s="418"/>
    </row>
    <row r="960" spans="1:3" ht="14.25" x14ac:dyDescent="0.2">
      <c r="A960" s="287"/>
      <c r="B960" s="288"/>
      <c r="C960" s="418"/>
    </row>
    <row r="961" spans="1:3" ht="14.25" x14ac:dyDescent="0.2">
      <c r="A961" s="287"/>
      <c r="B961" s="288"/>
      <c r="C961" s="418"/>
    </row>
    <row r="962" spans="1:3" ht="14.25" x14ac:dyDescent="0.2">
      <c r="A962" s="287"/>
      <c r="B962" s="288"/>
      <c r="C962" s="418"/>
    </row>
    <row r="963" spans="1:3" ht="14.25" x14ac:dyDescent="0.2">
      <c r="A963" s="287"/>
      <c r="B963" s="288"/>
      <c r="C963" s="418"/>
    </row>
    <row r="964" spans="1:3" ht="14.25" x14ac:dyDescent="0.2">
      <c r="A964" s="287"/>
      <c r="B964" s="288"/>
      <c r="C964" s="418"/>
    </row>
    <row r="965" spans="1:3" ht="14.25" x14ac:dyDescent="0.2">
      <c r="A965" s="287"/>
      <c r="B965" s="288"/>
      <c r="C965" s="418"/>
    </row>
    <row r="966" spans="1:3" ht="14.25" x14ac:dyDescent="0.2">
      <c r="A966" s="287"/>
      <c r="B966" s="288"/>
      <c r="C966" s="418"/>
    </row>
    <row r="967" spans="1:3" ht="14.25" x14ac:dyDescent="0.2">
      <c r="A967" s="287"/>
      <c r="B967" s="288"/>
      <c r="C967" s="418"/>
    </row>
    <row r="968" spans="1:3" ht="14.25" x14ac:dyDescent="0.2">
      <c r="A968" s="287"/>
      <c r="B968" s="288"/>
      <c r="C968" s="418"/>
    </row>
    <row r="969" spans="1:3" ht="14.25" x14ac:dyDescent="0.2">
      <c r="A969" s="287"/>
      <c r="B969" s="288"/>
      <c r="C969" s="418"/>
    </row>
    <row r="970" spans="1:3" ht="14.25" x14ac:dyDescent="0.2">
      <c r="A970" s="287"/>
      <c r="B970" s="288"/>
      <c r="C970" s="418"/>
    </row>
    <row r="971" spans="1:3" ht="14.25" x14ac:dyDescent="0.2">
      <c r="A971" s="287"/>
      <c r="B971" s="288"/>
      <c r="C971" s="418"/>
    </row>
    <row r="972" spans="1:3" ht="14.25" x14ac:dyDescent="0.2">
      <c r="A972" s="287"/>
      <c r="B972" s="288"/>
      <c r="C972" s="418"/>
    </row>
    <row r="973" spans="1:3" ht="14.25" x14ac:dyDescent="0.2">
      <c r="A973" s="287"/>
      <c r="B973" s="288"/>
      <c r="C973" s="418"/>
    </row>
    <row r="974" spans="1:3" ht="14.25" x14ac:dyDescent="0.2">
      <c r="A974" s="287"/>
      <c r="B974" s="288"/>
      <c r="C974" s="418"/>
    </row>
    <row r="975" spans="1:3" ht="14.25" x14ac:dyDescent="0.2">
      <c r="A975" s="287"/>
      <c r="B975" s="288"/>
      <c r="C975" s="418"/>
    </row>
    <row r="976" spans="1:3" ht="14.25" x14ac:dyDescent="0.2">
      <c r="A976" s="287"/>
      <c r="B976" s="288"/>
      <c r="C976" s="418"/>
    </row>
    <row r="977" spans="1:3" ht="14.25" x14ac:dyDescent="0.2">
      <c r="A977" s="287"/>
      <c r="B977" s="288"/>
      <c r="C977" s="418"/>
    </row>
    <row r="978" spans="1:3" ht="14.25" x14ac:dyDescent="0.2">
      <c r="A978" s="287"/>
      <c r="B978" s="288"/>
      <c r="C978" s="418"/>
    </row>
    <row r="979" spans="1:3" ht="14.25" x14ac:dyDescent="0.2">
      <c r="A979" s="287"/>
      <c r="B979" s="288"/>
      <c r="C979" s="418"/>
    </row>
    <row r="980" spans="1:3" ht="14.25" x14ac:dyDescent="0.2">
      <c r="A980" s="287"/>
      <c r="B980" s="288"/>
      <c r="C980" s="418"/>
    </row>
    <row r="981" spans="1:3" ht="14.25" x14ac:dyDescent="0.2">
      <c r="A981" s="287"/>
      <c r="B981" s="288"/>
      <c r="C981" s="418"/>
    </row>
    <row r="982" spans="1:3" ht="14.25" x14ac:dyDescent="0.2">
      <c r="A982" s="287"/>
      <c r="B982" s="288"/>
      <c r="C982" s="418"/>
    </row>
    <row r="983" spans="1:3" ht="14.25" x14ac:dyDescent="0.2">
      <c r="A983" s="287"/>
      <c r="B983" s="288"/>
      <c r="C983" s="418"/>
    </row>
    <row r="984" spans="1:3" ht="14.25" x14ac:dyDescent="0.2">
      <c r="A984" s="287"/>
      <c r="B984" s="288"/>
      <c r="C984" s="418"/>
    </row>
    <row r="985" spans="1:3" ht="14.25" x14ac:dyDescent="0.2">
      <c r="A985" s="287"/>
      <c r="B985" s="288"/>
      <c r="C985" s="418"/>
    </row>
    <row r="986" spans="1:3" ht="14.25" x14ac:dyDescent="0.2">
      <c r="A986" s="287"/>
      <c r="B986" s="288"/>
      <c r="C986" s="418"/>
    </row>
    <row r="987" spans="1:3" ht="14.25" x14ac:dyDescent="0.2">
      <c r="A987" s="287"/>
      <c r="B987" s="288"/>
      <c r="C987" s="418"/>
    </row>
    <row r="988" spans="1:3" ht="14.25" x14ac:dyDescent="0.2">
      <c r="A988" s="287"/>
      <c r="B988" s="288"/>
      <c r="C988" s="418"/>
    </row>
    <row r="989" spans="1:3" ht="14.25" x14ac:dyDescent="0.2">
      <c r="A989" s="287"/>
      <c r="B989" s="288"/>
      <c r="C989" s="418"/>
    </row>
    <row r="990" spans="1:3" ht="14.25" x14ac:dyDescent="0.2">
      <c r="A990" s="287"/>
      <c r="B990" s="288"/>
      <c r="C990" s="418"/>
    </row>
    <row r="991" spans="1:3" ht="14.25" x14ac:dyDescent="0.2">
      <c r="A991" s="287"/>
      <c r="B991" s="288"/>
      <c r="C991" s="418"/>
    </row>
    <row r="992" spans="1:3" ht="14.25" x14ac:dyDescent="0.2">
      <c r="A992" s="287"/>
      <c r="B992" s="288"/>
      <c r="C992" s="418"/>
    </row>
    <row r="993" spans="1:3" ht="14.25" x14ac:dyDescent="0.2">
      <c r="A993" s="287"/>
      <c r="B993" s="288"/>
      <c r="C993" s="418"/>
    </row>
    <row r="994" spans="1:3" ht="14.25" x14ac:dyDescent="0.2">
      <c r="A994" s="287"/>
      <c r="B994" s="288"/>
      <c r="C994" s="418"/>
    </row>
    <row r="995" spans="1:3" ht="14.25" x14ac:dyDescent="0.2">
      <c r="A995" s="287"/>
      <c r="B995" s="288"/>
      <c r="C995" s="418"/>
    </row>
    <row r="996" spans="1:3" ht="14.25" x14ac:dyDescent="0.2">
      <c r="A996" s="287"/>
      <c r="B996" s="288"/>
      <c r="C996" s="418"/>
    </row>
    <row r="997" spans="1:3" ht="14.25" x14ac:dyDescent="0.2">
      <c r="A997" s="287"/>
      <c r="B997" s="288"/>
      <c r="C997" s="418"/>
    </row>
    <row r="998" spans="1:3" ht="14.25" x14ac:dyDescent="0.2">
      <c r="A998" s="287"/>
      <c r="B998" s="288"/>
      <c r="C998" s="418"/>
    </row>
    <row r="999" spans="1:3" ht="14.25" x14ac:dyDescent="0.2">
      <c r="A999" s="287"/>
      <c r="B999" s="288"/>
      <c r="C999" s="418"/>
    </row>
    <row r="1000" spans="1:3" ht="14.25" x14ac:dyDescent="0.2">
      <c r="A1000" s="287"/>
      <c r="B1000" s="288"/>
      <c r="C1000" s="418"/>
    </row>
    <row r="1001" spans="1:3" ht="14.25" x14ac:dyDescent="0.2">
      <c r="A1001" s="287"/>
      <c r="B1001" s="288"/>
      <c r="C1001" s="418"/>
    </row>
    <row r="1002" spans="1:3" ht="14.25" x14ac:dyDescent="0.2">
      <c r="A1002" s="287"/>
      <c r="B1002" s="288"/>
      <c r="C1002" s="418"/>
    </row>
    <row r="1003" spans="1:3" ht="14.25" x14ac:dyDescent="0.2">
      <c r="A1003" s="287"/>
      <c r="B1003" s="288"/>
      <c r="C1003" s="418"/>
    </row>
    <row r="1004" spans="1:3" ht="14.25" x14ac:dyDescent="0.2">
      <c r="A1004" s="287"/>
      <c r="B1004" s="288"/>
      <c r="C1004" s="418"/>
    </row>
    <row r="1005" spans="1:3" ht="14.25" x14ac:dyDescent="0.2">
      <c r="A1005" s="287"/>
      <c r="B1005" s="288"/>
      <c r="C1005" s="418"/>
    </row>
    <row r="1006" spans="1:3" ht="14.25" x14ac:dyDescent="0.2">
      <c r="A1006" s="287"/>
      <c r="B1006" s="288"/>
      <c r="C1006" s="418"/>
    </row>
    <row r="1007" spans="1:3" ht="14.25" x14ac:dyDescent="0.2">
      <c r="A1007" s="287"/>
      <c r="B1007" s="288"/>
      <c r="C1007" s="418"/>
    </row>
    <row r="1008" spans="1:3" ht="14.25" x14ac:dyDescent="0.2">
      <c r="A1008" s="287"/>
      <c r="B1008" s="288"/>
      <c r="C1008" s="418"/>
    </row>
    <row r="1009" spans="1:3" ht="14.25" x14ac:dyDescent="0.2">
      <c r="A1009" s="287"/>
      <c r="B1009" s="288"/>
      <c r="C1009" s="418"/>
    </row>
    <row r="1010" spans="1:3" ht="14.25" x14ac:dyDescent="0.2">
      <c r="A1010" s="287"/>
      <c r="B1010" s="288"/>
      <c r="C1010" s="418"/>
    </row>
    <row r="1011" spans="1:3" ht="14.25" x14ac:dyDescent="0.2">
      <c r="A1011" s="287"/>
      <c r="B1011" s="288"/>
      <c r="C1011" s="418"/>
    </row>
    <row r="1012" spans="1:3" ht="14.25" x14ac:dyDescent="0.2">
      <c r="A1012" s="287"/>
      <c r="B1012" s="288"/>
      <c r="C1012" s="418"/>
    </row>
    <row r="1013" spans="1:3" ht="14.25" x14ac:dyDescent="0.2">
      <c r="A1013" s="287"/>
      <c r="B1013" s="288"/>
      <c r="C1013" s="418"/>
    </row>
    <row r="1014" spans="1:3" ht="14.25" x14ac:dyDescent="0.2">
      <c r="A1014" s="287"/>
      <c r="B1014" s="288"/>
      <c r="C1014" s="418"/>
    </row>
    <row r="1015" spans="1:3" ht="14.25" x14ac:dyDescent="0.2">
      <c r="A1015" s="287"/>
      <c r="B1015" s="288"/>
      <c r="C1015" s="418"/>
    </row>
    <row r="1016" spans="1:3" ht="14.25" x14ac:dyDescent="0.2">
      <c r="A1016" s="287"/>
      <c r="B1016" s="288"/>
      <c r="C1016" s="418"/>
    </row>
    <row r="1017" spans="1:3" ht="14.25" x14ac:dyDescent="0.2">
      <c r="A1017" s="287"/>
      <c r="B1017" s="288"/>
      <c r="C1017" s="418"/>
    </row>
    <row r="1018" spans="1:3" ht="14.25" x14ac:dyDescent="0.2">
      <c r="A1018" s="287"/>
      <c r="B1018" s="288"/>
      <c r="C1018" s="418"/>
    </row>
    <row r="1019" spans="1:3" ht="14.25" x14ac:dyDescent="0.2">
      <c r="A1019" s="287"/>
      <c r="B1019" s="288"/>
      <c r="C1019" s="418"/>
    </row>
    <row r="1020" spans="1:3" ht="14.25" x14ac:dyDescent="0.2">
      <c r="A1020" s="287"/>
      <c r="B1020" s="288"/>
      <c r="C1020" s="418"/>
    </row>
    <row r="1021" spans="1:3" ht="14.25" x14ac:dyDescent="0.2">
      <c r="A1021" s="287"/>
      <c r="B1021" s="288"/>
      <c r="C1021" s="418"/>
    </row>
    <row r="1022" spans="1:3" ht="14.25" x14ac:dyDescent="0.2">
      <c r="A1022" s="287"/>
      <c r="B1022" s="288"/>
      <c r="C1022" s="418"/>
    </row>
    <row r="1023" spans="1:3" ht="14.25" x14ac:dyDescent="0.2">
      <c r="A1023" s="287"/>
      <c r="B1023" s="288"/>
      <c r="C1023" s="418"/>
    </row>
    <row r="1024" spans="1:3" ht="14.25" x14ac:dyDescent="0.2">
      <c r="A1024" s="287"/>
      <c r="B1024" s="288"/>
      <c r="C1024" s="418"/>
    </row>
    <row r="1025" spans="1:3" ht="14.25" x14ac:dyDescent="0.2">
      <c r="A1025" s="287"/>
      <c r="B1025" s="288"/>
      <c r="C1025" s="418"/>
    </row>
    <row r="1026" spans="1:3" ht="14.25" x14ac:dyDescent="0.2">
      <c r="A1026" s="287"/>
      <c r="B1026" s="288"/>
      <c r="C1026" s="418"/>
    </row>
    <row r="1027" spans="1:3" ht="14.25" x14ac:dyDescent="0.2">
      <c r="A1027" s="287"/>
      <c r="B1027" s="288"/>
      <c r="C1027" s="418"/>
    </row>
    <row r="1028" spans="1:3" ht="14.25" x14ac:dyDescent="0.2">
      <c r="A1028" s="287"/>
      <c r="B1028" s="288"/>
      <c r="C1028" s="418"/>
    </row>
    <row r="1029" spans="1:3" ht="14.25" x14ac:dyDescent="0.2">
      <c r="A1029" s="287"/>
      <c r="B1029" s="288"/>
      <c r="C1029" s="418"/>
    </row>
    <row r="1030" spans="1:3" ht="14.25" x14ac:dyDescent="0.2">
      <c r="A1030" s="287"/>
      <c r="B1030" s="288"/>
      <c r="C1030" s="418"/>
    </row>
    <row r="1031" spans="1:3" ht="14.25" x14ac:dyDescent="0.2">
      <c r="A1031" s="287"/>
      <c r="B1031" s="288"/>
      <c r="C1031" s="418"/>
    </row>
    <row r="1032" spans="1:3" ht="14.25" x14ac:dyDescent="0.2">
      <c r="A1032" s="287"/>
      <c r="B1032" s="288"/>
      <c r="C1032" s="418"/>
    </row>
    <row r="1033" spans="1:3" ht="14.25" x14ac:dyDescent="0.2">
      <c r="A1033" s="287"/>
      <c r="B1033" s="288"/>
      <c r="C1033" s="418"/>
    </row>
    <row r="1034" spans="1:3" ht="14.25" x14ac:dyDescent="0.2">
      <c r="A1034" s="287"/>
      <c r="B1034" s="288"/>
      <c r="C1034" s="418"/>
    </row>
    <row r="1035" spans="1:3" ht="14.25" x14ac:dyDescent="0.2">
      <c r="A1035" s="287"/>
      <c r="B1035" s="288"/>
      <c r="C1035" s="418"/>
    </row>
    <row r="1036" spans="1:3" ht="14.25" x14ac:dyDescent="0.2">
      <c r="A1036" s="287"/>
      <c r="B1036" s="288"/>
      <c r="C1036" s="418"/>
    </row>
    <row r="1037" spans="1:3" ht="14.25" x14ac:dyDescent="0.2">
      <c r="A1037" s="287"/>
      <c r="B1037" s="288"/>
      <c r="C1037" s="418"/>
    </row>
    <row r="1038" spans="1:3" ht="14.25" x14ac:dyDescent="0.2">
      <c r="A1038" s="287"/>
      <c r="B1038" s="288"/>
      <c r="C1038" s="418"/>
    </row>
    <row r="1039" spans="1:3" ht="14.25" x14ac:dyDescent="0.2">
      <c r="A1039" s="287"/>
      <c r="B1039" s="288"/>
      <c r="C1039" s="418"/>
    </row>
    <row r="1040" spans="1:3" ht="14.25" x14ac:dyDescent="0.2">
      <c r="A1040" s="287"/>
      <c r="B1040" s="288"/>
      <c r="C1040" s="418"/>
    </row>
    <row r="1041" spans="1:3" ht="14.25" x14ac:dyDescent="0.2">
      <c r="A1041" s="287"/>
      <c r="B1041" s="288"/>
      <c r="C1041" s="418"/>
    </row>
    <row r="1042" spans="1:3" ht="14.25" x14ac:dyDescent="0.2">
      <c r="A1042" s="287"/>
      <c r="B1042" s="288"/>
      <c r="C1042" s="418"/>
    </row>
    <row r="1043" spans="1:3" ht="14.25" x14ac:dyDescent="0.2">
      <c r="A1043" s="287"/>
      <c r="B1043" s="288"/>
      <c r="C1043" s="418"/>
    </row>
    <row r="1044" spans="1:3" ht="14.25" x14ac:dyDescent="0.2">
      <c r="A1044" s="287"/>
      <c r="B1044" s="288"/>
      <c r="C1044" s="418"/>
    </row>
    <row r="1045" spans="1:3" ht="14.25" x14ac:dyDescent="0.2">
      <c r="A1045" s="287"/>
      <c r="B1045" s="288"/>
      <c r="C1045" s="418"/>
    </row>
    <row r="1046" spans="1:3" ht="14.25" x14ac:dyDescent="0.2">
      <c r="A1046" s="287"/>
      <c r="B1046" s="288"/>
      <c r="C1046" s="418"/>
    </row>
    <row r="1047" spans="1:3" ht="14.25" x14ac:dyDescent="0.2">
      <c r="A1047" s="287"/>
      <c r="B1047" s="288"/>
      <c r="C1047" s="418"/>
    </row>
    <row r="1048" spans="1:3" ht="14.25" x14ac:dyDescent="0.2">
      <c r="A1048" s="287"/>
      <c r="B1048" s="288"/>
      <c r="C1048" s="418"/>
    </row>
    <row r="1049" spans="1:3" ht="14.25" x14ac:dyDescent="0.2">
      <c r="A1049" s="287"/>
      <c r="B1049" s="288"/>
      <c r="C1049" s="418"/>
    </row>
    <row r="1050" spans="1:3" ht="14.25" x14ac:dyDescent="0.2">
      <c r="A1050" s="287"/>
      <c r="B1050" s="288"/>
      <c r="C1050" s="418"/>
    </row>
    <row r="1051" spans="1:3" ht="14.25" x14ac:dyDescent="0.2">
      <c r="A1051" s="287"/>
      <c r="B1051" s="288"/>
      <c r="C1051" s="418"/>
    </row>
    <row r="1052" spans="1:3" ht="14.25" x14ac:dyDescent="0.2">
      <c r="A1052" s="287"/>
      <c r="B1052" s="288"/>
      <c r="C1052" s="418"/>
    </row>
    <row r="1053" spans="1:3" ht="14.25" x14ac:dyDescent="0.2">
      <c r="A1053" s="287"/>
      <c r="B1053" s="288"/>
      <c r="C1053" s="418"/>
    </row>
    <row r="1054" spans="1:3" ht="14.25" x14ac:dyDescent="0.2">
      <c r="A1054" s="287"/>
      <c r="B1054" s="288"/>
      <c r="C1054" s="418"/>
    </row>
    <row r="1055" spans="1:3" ht="14.25" x14ac:dyDescent="0.2">
      <c r="A1055" s="287"/>
      <c r="B1055" s="288"/>
      <c r="C1055" s="418"/>
    </row>
    <row r="1056" spans="1:3" ht="14.25" x14ac:dyDescent="0.2">
      <c r="A1056" s="287"/>
      <c r="B1056" s="288"/>
      <c r="C1056" s="418"/>
    </row>
    <row r="1057" spans="1:3" ht="14.25" x14ac:dyDescent="0.2">
      <c r="A1057" s="287"/>
      <c r="B1057" s="288"/>
      <c r="C1057" s="418"/>
    </row>
    <row r="1058" spans="1:3" ht="14.25" x14ac:dyDescent="0.2">
      <c r="A1058" s="287"/>
      <c r="B1058" s="288"/>
      <c r="C1058" s="418"/>
    </row>
    <row r="1059" spans="1:3" ht="14.25" x14ac:dyDescent="0.2">
      <c r="A1059" s="287"/>
      <c r="B1059" s="288"/>
      <c r="C1059" s="418"/>
    </row>
    <row r="1060" spans="1:3" ht="14.25" x14ac:dyDescent="0.2">
      <c r="A1060" s="287"/>
      <c r="B1060" s="288"/>
      <c r="C1060" s="418"/>
    </row>
    <row r="1061" spans="1:3" ht="14.25" x14ac:dyDescent="0.2">
      <c r="A1061" s="287"/>
      <c r="B1061" s="288"/>
      <c r="C1061" s="418"/>
    </row>
    <row r="1062" spans="1:3" ht="14.25" x14ac:dyDescent="0.2">
      <c r="A1062" s="287"/>
      <c r="B1062" s="288"/>
      <c r="C1062" s="418"/>
    </row>
    <row r="1063" spans="1:3" ht="14.25" x14ac:dyDescent="0.2">
      <c r="A1063" s="287"/>
      <c r="B1063" s="288"/>
      <c r="C1063" s="418"/>
    </row>
    <row r="1064" spans="1:3" ht="14.25" x14ac:dyDescent="0.2">
      <c r="A1064" s="287"/>
      <c r="B1064" s="288"/>
      <c r="C1064" s="418"/>
    </row>
    <row r="1065" spans="1:3" ht="14.25" x14ac:dyDescent="0.2">
      <c r="A1065" s="287"/>
      <c r="B1065" s="288"/>
      <c r="C1065" s="418"/>
    </row>
    <row r="1066" spans="1:3" ht="14.25" x14ac:dyDescent="0.2">
      <c r="A1066" s="287"/>
      <c r="B1066" s="288"/>
      <c r="C1066" s="418"/>
    </row>
    <row r="1067" spans="1:3" ht="14.25" x14ac:dyDescent="0.2">
      <c r="A1067" s="287"/>
      <c r="B1067" s="288"/>
      <c r="C1067" s="418"/>
    </row>
    <row r="1068" spans="1:3" ht="14.25" x14ac:dyDescent="0.2">
      <c r="A1068" s="287"/>
      <c r="B1068" s="288"/>
      <c r="C1068" s="418"/>
    </row>
    <row r="1069" spans="1:3" ht="14.25" x14ac:dyDescent="0.2">
      <c r="A1069" s="287"/>
      <c r="B1069" s="288"/>
      <c r="C1069" s="418"/>
    </row>
    <row r="1070" spans="1:3" ht="14.25" x14ac:dyDescent="0.2">
      <c r="A1070" s="287"/>
      <c r="B1070" s="288"/>
      <c r="C1070" s="418"/>
    </row>
    <row r="1071" spans="1:3" ht="14.25" x14ac:dyDescent="0.2">
      <c r="A1071" s="287"/>
      <c r="B1071" s="288"/>
      <c r="C1071" s="418"/>
    </row>
    <row r="1072" spans="1:3" ht="14.25" x14ac:dyDescent="0.2">
      <c r="A1072" s="287"/>
      <c r="B1072" s="288"/>
      <c r="C1072" s="418"/>
    </row>
    <row r="1073" spans="1:3" ht="14.25" x14ac:dyDescent="0.2">
      <c r="A1073" s="287"/>
      <c r="B1073" s="288"/>
      <c r="C1073" s="418"/>
    </row>
    <row r="1074" spans="1:3" ht="14.25" x14ac:dyDescent="0.2">
      <c r="A1074" s="287"/>
      <c r="B1074" s="288"/>
      <c r="C1074" s="418"/>
    </row>
    <row r="1075" spans="1:3" ht="14.25" x14ac:dyDescent="0.2">
      <c r="A1075" s="287"/>
      <c r="B1075" s="288"/>
      <c r="C1075" s="418"/>
    </row>
    <row r="1076" spans="1:3" ht="14.25" x14ac:dyDescent="0.2">
      <c r="A1076" s="287"/>
      <c r="B1076" s="288"/>
      <c r="C1076" s="418"/>
    </row>
    <row r="1077" spans="1:3" ht="14.25" x14ac:dyDescent="0.2">
      <c r="A1077" s="287"/>
      <c r="B1077" s="288"/>
      <c r="C1077" s="418"/>
    </row>
    <row r="1078" spans="1:3" ht="14.25" x14ac:dyDescent="0.2">
      <c r="A1078" s="287"/>
      <c r="B1078" s="288"/>
      <c r="C1078" s="418"/>
    </row>
    <row r="1079" spans="1:3" ht="14.25" x14ac:dyDescent="0.2">
      <c r="A1079" s="287"/>
      <c r="B1079" s="288"/>
      <c r="C1079" s="418"/>
    </row>
    <row r="1080" spans="1:3" ht="14.25" x14ac:dyDescent="0.2">
      <c r="A1080" s="287"/>
      <c r="B1080" s="288"/>
      <c r="C1080" s="418"/>
    </row>
    <row r="1081" spans="1:3" ht="14.25" x14ac:dyDescent="0.2">
      <c r="A1081" s="287"/>
      <c r="B1081" s="288"/>
      <c r="C1081" s="418"/>
    </row>
    <row r="1082" spans="1:3" ht="14.25" x14ac:dyDescent="0.2">
      <c r="A1082" s="287"/>
      <c r="B1082" s="288"/>
      <c r="C1082" s="418"/>
    </row>
    <row r="1083" spans="1:3" ht="14.25" x14ac:dyDescent="0.2">
      <c r="A1083" s="287"/>
      <c r="B1083" s="288"/>
      <c r="C1083" s="418"/>
    </row>
    <row r="1084" spans="1:3" ht="14.25" x14ac:dyDescent="0.2">
      <c r="A1084" s="287"/>
      <c r="B1084" s="288"/>
      <c r="C1084" s="418"/>
    </row>
    <row r="1085" spans="1:3" ht="14.25" x14ac:dyDescent="0.2">
      <c r="A1085" s="287"/>
      <c r="B1085" s="288"/>
      <c r="C1085" s="418"/>
    </row>
    <row r="1086" spans="1:3" ht="14.25" x14ac:dyDescent="0.2">
      <c r="A1086" s="287"/>
      <c r="B1086" s="288"/>
      <c r="C1086" s="418"/>
    </row>
    <row r="1087" spans="1:3" ht="14.25" x14ac:dyDescent="0.2">
      <c r="A1087" s="287"/>
      <c r="B1087" s="288"/>
      <c r="C1087" s="418"/>
    </row>
    <row r="1088" spans="1:3" ht="14.25" x14ac:dyDescent="0.2">
      <c r="A1088" s="287"/>
      <c r="B1088" s="288"/>
      <c r="C1088" s="418"/>
    </row>
    <row r="1089" spans="1:3" ht="14.25" x14ac:dyDescent="0.2">
      <c r="A1089" s="287"/>
      <c r="B1089" s="288"/>
      <c r="C1089" s="418"/>
    </row>
    <row r="1090" spans="1:3" ht="14.25" x14ac:dyDescent="0.2">
      <c r="A1090" s="287"/>
      <c r="B1090" s="288"/>
      <c r="C1090" s="418"/>
    </row>
    <row r="1091" spans="1:3" ht="14.25" x14ac:dyDescent="0.2">
      <c r="A1091" s="287"/>
      <c r="B1091" s="288"/>
      <c r="C1091" s="418"/>
    </row>
    <row r="1092" spans="1:3" ht="14.25" x14ac:dyDescent="0.2">
      <c r="A1092" s="287"/>
      <c r="B1092" s="288"/>
      <c r="C1092" s="418"/>
    </row>
    <row r="1093" spans="1:3" ht="14.25" x14ac:dyDescent="0.2">
      <c r="A1093" s="287"/>
      <c r="B1093" s="288"/>
      <c r="C1093" s="418"/>
    </row>
    <row r="1094" spans="1:3" ht="14.25" x14ac:dyDescent="0.2">
      <c r="A1094" s="287"/>
      <c r="B1094" s="288"/>
      <c r="C1094" s="418"/>
    </row>
    <row r="1095" spans="1:3" ht="14.25" x14ac:dyDescent="0.2">
      <c r="A1095" s="287"/>
      <c r="B1095" s="288"/>
      <c r="C1095" s="418"/>
    </row>
    <row r="1096" spans="1:3" ht="14.25" x14ac:dyDescent="0.2">
      <c r="A1096" s="287"/>
      <c r="B1096" s="288"/>
      <c r="C1096" s="418"/>
    </row>
    <row r="1097" spans="1:3" ht="14.25" x14ac:dyDescent="0.2">
      <c r="A1097" s="287"/>
      <c r="B1097" s="288"/>
      <c r="C1097" s="418"/>
    </row>
    <row r="1098" spans="1:3" ht="14.25" x14ac:dyDescent="0.2">
      <c r="A1098" s="287"/>
      <c r="B1098" s="288"/>
      <c r="C1098" s="418"/>
    </row>
    <row r="1099" spans="1:3" ht="14.25" x14ac:dyDescent="0.2">
      <c r="A1099" s="287"/>
      <c r="B1099" s="288"/>
      <c r="C1099" s="418"/>
    </row>
    <row r="1100" spans="1:3" ht="14.25" x14ac:dyDescent="0.2">
      <c r="A1100" s="287"/>
      <c r="B1100" s="288"/>
      <c r="C1100" s="418"/>
    </row>
    <row r="1101" spans="1:3" ht="14.25" x14ac:dyDescent="0.2">
      <c r="A1101" s="287"/>
      <c r="B1101" s="288"/>
      <c r="C1101" s="418"/>
    </row>
    <row r="1102" spans="1:3" ht="14.25" x14ac:dyDescent="0.2">
      <c r="A1102" s="287"/>
      <c r="B1102" s="288"/>
      <c r="C1102" s="418"/>
    </row>
    <row r="1103" spans="1:3" ht="14.25" x14ac:dyDescent="0.2">
      <c r="A1103" s="287"/>
      <c r="B1103" s="288"/>
      <c r="C1103" s="418"/>
    </row>
    <row r="1104" spans="1:3" ht="14.25" x14ac:dyDescent="0.2">
      <c r="A1104" s="287"/>
      <c r="B1104" s="288"/>
      <c r="C1104" s="418"/>
    </row>
    <row r="1105" spans="1:3" ht="14.25" x14ac:dyDescent="0.2">
      <c r="A1105" s="287"/>
      <c r="B1105" s="288"/>
      <c r="C1105" s="418"/>
    </row>
    <row r="1106" spans="1:3" ht="14.25" x14ac:dyDescent="0.2">
      <c r="A1106" s="287"/>
      <c r="B1106" s="288"/>
      <c r="C1106" s="418"/>
    </row>
    <row r="1107" spans="1:3" ht="14.25" x14ac:dyDescent="0.2">
      <c r="A1107" s="287"/>
      <c r="B1107" s="288"/>
      <c r="C1107" s="418"/>
    </row>
    <row r="1108" spans="1:3" ht="14.25" x14ac:dyDescent="0.2">
      <c r="A1108" s="287"/>
      <c r="B1108" s="288"/>
      <c r="C1108" s="418"/>
    </row>
    <row r="1109" spans="1:3" ht="14.25" x14ac:dyDescent="0.2">
      <c r="A1109" s="287"/>
      <c r="B1109" s="288"/>
      <c r="C1109" s="418"/>
    </row>
    <row r="1110" spans="1:3" ht="14.25" x14ac:dyDescent="0.2">
      <c r="A1110" s="287"/>
      <c r="B1110" s="288"/>
      <c r="C1110" s="418"/>
    </row>
    <row r="1111" spans="1:3" ht="14.25" x14ac:dyDescent="0.2">
      <c r="A1111" s="287"/>
      <c r="B1111" s="288"/>
      <c r="C1111" s="418"/>
    </row>
    <row r="1112" spans="1:3" ht="14.25" x14ac:dyDescent="0.2">
      <c r="A1112" s="287"/>
      <c r="B1112" s="288"/>
      <c r="C1112" s="418"/>
    </row>
    <row r="1113" spans="1:3" ht="14.25" x14ac:dyDescent="0.2">
      <c r="A1113" s="287"/>
      <c r="B1113" s="288"/>
      <c r="C1113" s="418"/>
    </row>
    <row r="1114" spans="1:3" ht="14.25" x14ac:dyDescent="0.2">
      <c r="A1114" s="287"/>
      <c r="B1114" s="288"/>
      <c r="C1114" s="418"/>
    </row>
    <row r="1115" spans="1:3" ht="14.25" x14ac:dyDescent="0.2">
      <c r="A1115" s="287"/>
      <c r="B1115" s="288"/>
      <c r="C1115" s="418"/>
    </row>
    <row r="1116" spans="1:3" ht="14.25" x14ac:dyDescent="0.2">
      <c r="A1116" s="287"/>
      <c r="B1116" s="288"/>
      <c r="C1116" s="418"/>
    </row>
    <row r="1117" spans="1:3" ht="14.25" x14ac:dyDescent="0.2">
      <c r="A1117" s="287"/>
      <c r="B1117" s="288"/>
      <c r="C1117" s="418"/>
    </row>
    <row r="1118" spans="1:3" ht="14.25" x14ac:dyDescent="0.2">
      <c r="A1118" s="287"/>
      <c r="B1118" s="288"/>
      <c r="C1118" s="418"/>
    </row>
    <row r="1119" spans="1:3" ht="14.25" x14ac:dyDescent="0.2">
      <c r="A1119" s="287"/>
      <c r="B1119" s="288"/>
      <c r="C1119" s="418"/>
    </row>
    <row r="1120" spans="1:3" ht="14.25" x14ac:dyDescent="0.2">
      <c r="A1120" s="287"/>
      <c r="B1120" s="288"/>
      <c r="C1120" s="418"/>
    </row>
    <row r="1121" spans="1:3" ht="14.25" x14ac:dyDescent="0.2">
      <c r="A1121" s="287"/>
      <c r="B1121" s="288"/>
      <c r="C1121" s="418"/>
    </row>
    <row r="1122" spans="1:3" ht="14.25" x14ac:dyDescent="0.2">
      <c r="A1122" s="287"/>
      <c r="B1122" s="288"/>
      <c r="C1122" s="418"/>
    </row>
    <row r="1123" spans="1:3" ht="14.25" x14ac:dyDescent="0.2">
      <c r="A1123" s="287"/>
      <c r="B1123" s="288"/>
      <c r="C1123" s="418"/>
    </row>
    <row r="1124" spans="1:3" ht="14.25" x14ac:dyDescent="0.2">
      <c r="A1124" s="287"/>
      <c r="B1124" s="288"/>
      <c r="C1124" s="418"/>
    </row>
    <row r="1125" spans="1:3" ht="14.25" x14ac:dyDescent="0.2">
      <c r="A1125" s="287"/>
      <c r="B1125" s="288"/>
      <c r="C1125" s="418"/>
    </row>
    <row r="1126" spans="1:3" ht="14.25" x14ac:dyDescent="0.2">
      <c r="A1126" s="287"/>
      <c r="B1126" s="288"/>
      <c r="C1126" s="418"/>
    </row>
    <row r="1127" spans="1:3" ht="14.25" x14ac:dyDescent="0.2">
      <c r="A1127" s="287"/>
      <c r="B1127" s="288"/>
      <c r="C1127" s="418"/>
    </row>
    <row r="1128" spans="1:3" ht="14.25" x14ac:dyDescent="0.2">
      <c r="A1128" s="287"/>
      <c r="B1128" s="288"/>
      <c r="C1128" s="418"/>
    </row>
    <row r="1129" spans="1:3" ht="14.25" x14ac:dyDescent="0.2">
      <c r="A1129" s="287"/>
      <c r="B1129" s="288"/>
      <c r="C1129" s="418"/>
    </row>
    <row r="1130" spans="1:3" ht="14.25" x14ac:dyDescent="0.2">
      <c r="A1130" s="287"/>
      <c r="B1130" s="288"/>
      <c r="C1130" s="418"/>
    </row>
    <row r="1131" spans="1:3" ht="14.25" x14ac:dyDescent="0.2">
      <c r="A1131" s="287"/>
      <c r="B1131" s="288"/>
      <c r="C1131" s="418"/>
    </row>
    <row r="1132" spans="1:3" ht="14.25" x14ac:dyDescent="0.2">
      <c r="A1132" s="287"/>
      <c r="B1132" s="288"/>
      <c r="C1132" s="418"/>
    </row>
    <row r="1133" spans="1:3" ht="14.25" x14ac:dyDescent="0.2">
      <c r="A1133" s="287"/>
      <c r="B1133" s="288"/>
      <c r="C1133" s="418"/>
    </row>
    <row r="1134" spans="1:3" ht="14.25" x14ac:dyDescent="0.2">
      <c r="A1134" s="287"/>
      <c r="B1134" s="288"/>
      <c r="C1134" s="418"/>
    </row>
    <row r="1135" spans="1:3" ht="14.25" x14ac:dyDescent="0.2">
      <c r="A1135" s="287"/>
      <c r="B1135" s="288"/>
      <c r="C1135" s="418"/>
    </row>
    <row r="1136" spans="1:3" ht="14.25" x14ac:dyDescent="0.2">
      <c r="A1136" s="287"/>
      <c r="B1136" s="288"/>
      <c r="C1136" s="418"/>
    </row>
    <row r="1137" spans="1:3" ht="14.25" x14ac:dyDescent="0.2">
      <c r="A1137" s="287"/>
      <c r="B1137" s="288"/>
      <c r="C1137" s="418"/>
    </row>
    <row r="1138" spans="1:3" ht="14.25" x14ac:dyDescent="0.2">
      <c r="A1138" s="287"/>
      <c r="B1138" s="288"/>
      <c r="C1138" s="418"/>
    </row>
    <row r="1139" spans="1:3" ht="14.25" x14ac:dyDescent="0.2">
      <c r="A1139" s="287"/>
      <c r="B1139" s="288"/>
      <c r="C1139" s="418"/>
    </row>
    <row r="1140" spans="1:3" ht="14.25" x14ac:dyDescent="0.2">
      <c r="A1140" s="287"/>
      <c r="B1140" s="288"/>
      <c r="C1140" s="418"/>
    </row>
    <row r="1141" spans="1:3" ht="14.25" x14ac:dyDescent="0.2">
      <c r="A1141" s="287"/>
      <c r="B1141" s="288"/>
      <c r="C1141" s="418"/>
    </row>
    <row r="1142" spans="1:3" ht="14.25" x14ac:dyDescent="0.2">
      <c r="A1142" s="287"/>
      <c r="B1142" s="288"/>
      <c r="C1142" s="418"/>
    </row>
    <row r="1143" spans="1:3" ht="14.25" x14ac:dyDescent="0.2">
      <c r="A1143" s="287"/>
      <c r="B1143" s="288"/>
      <c r="C1143" s="418"/>
    </row>
    <row r="1144" spans="1:3" ht="14.25" x14ac:dyDescent="0.2">
      <c r="A1144" s="287"/>
      <c r="B1144" s="288"/>
      <c r="C1144" s="418"/>
    </row>
    <row r="1145" spans="1:3" ht="14.25" x14ac:dyDescent="0.2">
      <c r="A1145" s="287"/>
      <c r="B1145" s="288"/>
      <c r="C1145" s="418"/>
    </row>
    <row r="1146" spans="1:3" ht="14.25" x14ac:dyDescent="0.2">
      <c r="A1146" s="287"/>
      <c r="B1146" s="288"/>
      <c r="C1146" s="418"/>
    </row>
    <row r="1147" spans="1:3" ht="14.25" x14ac:dyDescent="0.2">
      <c r="A1147" s="287"/>
      <c r="B1147" s="288"/>
      <c r="C1147" s="418"/>
    </row>
    <row r="1148" spans="1:3" ht="14.25" x14ac:dyDescent="0.2">
      <c r="A1148" s="287"/>
      <c r="B1148" s="288"/>
      <c r="C1148" s="418"/>
    </row>
    <row r="1149" spans="1:3" ht="14.25" x14ac:dyDescent="0.2">
      <c r="A1149" s="287"/>
      <c r="B1149" s="288"/>
      <c r="C1149" s="418"/>
    </row>
    <row r="1150" spans="1:3" ht="14.25" x14ac:dyDescent="0.2">
      <c r="A1150" s="287"/>
      <c r="B1150" s="288"/>
      <c r="C1150" s="418"/>
    </row>
    <row r="1151" spans="1:3" ht="14.25" x14ac:dyDescent="0.2">
      <c r="A1151" s="287"/>
      <c r="B1151" s="288"/>
      <c r="C1151" s="418"/>
    </row>
    <row r="1152" spans="1:3" ht="14.25" x14ac:dyDescent="0.2">
      <c r="A1152" s="287"/>
      <c r="B1152" s="288"/>
      <c r="C1152" s="418"/>
    </row>
    <row r="1153" spans="1:3" ht="14.25" x14ac:dyDescent="0.2">
      <c r="A1153" s="287"/>
      <c r="B1153" s="288"/>
      <c r="C1153" s="418"/>
    </row>
    <row r="1154" spans="1:3" ht="14.25" x14ac:dyDescent="0.2">
      <c r="A1154" s="287"/>
      <c r="B1154" s="288"/>
      <c r="C1154" s="418"/>
    </row>
    <row r="1155" spans="1:3" ht="14.25" x14ac:dyDescent="0.2">
      <c r="A1155" s="287"/>
      <c r="B1155" s="288"/>
      <c r="C1155" s="418"/>
    </row>
    <row r="1156" spans="1:3" ht="14.25" x14ac:dyDescent="0.2">
      <c r="A1156" s="287"/>
      <c r="B1156" s="288"/>
      <c r="C1156" s="418"/>
    </row>
    <row r="1157" spans="1:3" ht="14.25" x14ac:dyDescent="0.2">
      <c r="A1157" s="287"/>
      <c r="B1157" s="288"/>
      <c r="C1157" s="418"/>
    </row>
    <row r="1158" spans="1:3" ht="14.25" x14ac:dyDescent="0.2">
      <c r="A1158" s="287"/>
      <c r="B1158" s="288"/>
      <c r="C1158" s="418"/>
    </row>
    <row r="1159" spans="1:3" ht="14.25" x14ac:dyDescent="0.2">
      <c r="A1159" s="287"/>
      <c r="B1159" s="288"/>
      <c r="C1159" s="418"/>
    </row>
    <row r="1160" spans="1:3" ht="14.25" x14ac:dyDescent="0.2">
      <c r="A1160" s="287"/>
      <c r="B1160" s="288"/>
      <c r="C1160" s="418"/>
    </row>
    <row r="1161" spans="1:3" ht="14.25" x14ac:dyDescent="0.2">
      <c r="A1161" s="287"/>
      <c r="B1161" s="288"/>
      <c r="C1161" s="418"/>
    </row>
    <row r="1162" spans="1:3" ht="14.25" x14ac:dyDescent="0.2">
      <c r="A1162" s="287"/>
      <c r="B1162" s="288"/>
      <c r="C1162" s="418"/>
    </row>
    <row r="1163" spans="1:3" ht="14.25" x14ac:dyDescent="0.2">
      <c r="A1163" s="287"/>
      <c r="B1163" s="288"/>
      <c r="C1163" s="418"/>
    </row>
    <row r="1164" spans="1:3" ht="14.25" x14ac:dyDescent="0.2">
      <c r="A1164" s="287"/>
      <c r="B1164" s="288"/>
      <c r="C1164" s="418"/>
    </row>
    <row r="1165" spans="1:3" ht="14.25" x14ac:dyDescent="0.2">
      <c r="A1165" s="287"/>
      <c r="B1165" s="288"/>
      <c r="C1165" s="418"/>
    </row>
    <row r="1166" spans="1:3" ht="14.25" x14ac:dyDescent="0.2">
      <c r="A1166" s="287"/>
      <c r="B1166" s="288"/>
      <c r="C1166" s="418"/>
    </row>
    <row r="1167" spans="1:3" ht="14.25" x14ac:dyDescent="0.2">
      <c r="A1167" s="287"/>
      <c r="B1167" s="288"/>
      <c r="C1167" s="418"/>
    </row>
    <row r="1168" spans="1:3" ht="14.25" x14ac:dyDescent="0.2">
      <c r="A1168" s="287"/>
      <c r="B1168" s="288"/>
      <c r="C1168" s="418"/>
    </row>
    <row r="1169" spans="1:3" ht="14.25" x14ac:dyDescent="0.2">
      <c r="A1169" s="287"/>
      <c r="B1169" s="288"/>
      <c r="C1169" s="418"/>
    </row>
    <row r="1170" spans="1:3" ht="14.25" x14ac:dyDescent="0.2">
      <c r="A1170" s="287"/>
      <c r="B1170" s="288"/>
      <c r="C1170" s="418"/>
    </row>
    <row r="1171" spans="1:3" ht="14.25" x14ac:dyDescent="0.2">
      <c r="A1171" s="287"/>
      <c r="B1171" s="288"/>
      <c r="C1171" s="418"/>
    </row>
    <row r="1172" spans="1:3" ht="14.25" x14ac:dyDescent="0.2">
      <c r="A1172" s="287"/>
      <c r="B1172" s="288"/>
      <c r="C1172" s="418"/>
    </row>
    <row r="1173" spans="1:3" ht="14.25" x14ac:dyDescent="0.2">
      <c r="A1173" s="287"/>
      <c r="B1173" s="288"/>
      <c r="C1173" s="418"/>
    </row>
    <row r="1174" spans="1:3" ht="14.25" x14ac:dyDescent="0.2">
      <c r="A1174" s="287"/>
      <c r="B1174" s="288"/>
      <c r="C1174" s="418"/>
    </row>
    <row r="1175" spans="1:3" ht="14.25" x14ac:dyDescent="0.2">
      <c r="A1175" s="287"/>
      <c r="B1175" s="288"/>
      <c r="C1175" s="418"/>
    </row>
    <row r="1176" spans="1:3" ht="14.25" x14ac:dyDescent="0.2">
      <c r="A1176" s="287"/>
      <c r="B1176" s="288"/>
      <c r="C1176" s="418"/>
    </row>
    <row r="1177" spans="1:3" ht="14.25" x14ac:dyDescent="0.2">
      <c r="A1177" s="287"/>
      <c r="B1177" s="288"/>
      <c r="C1177" s="418"/>
    </row>
    <row r="1178" spans="1:3" ht="14.25" x14ac:dyDescent="0.2">
      <c r="A1178" s="287"/>
      <c r="B1178" s="288"/>
      <c r="C1178" s="418"/>
    </row>
    <row r="1179" spans="1:3" ht="14.25" x14ac:dyDescent="0.2">
      <c r="A1179" s="287"/>
      <c r="B1179" s="288"/>
      <c r="C1179" s="418"/>
    </row>
    <row r="1180" spans="1:3" ht="14.25" x14ac:dyDescent="0.2">
      <c r="A1180" s="287"/>
      <c r="B1180" s="288"/>
      <c r="C1180" s="418"/>
    </row>
    <row r="1181" spans="1:3" ht="14.25" x14ac:dyDescent="0.2">
      <c r="A1181" s="287"/>
      <c r="B1181" s="288"/>
      <c r="C1181" s="418"/>
    </row>
    <row r="1182" spans="1:3" ht="14.25" x14ac:dyDescent="0.2">
      <c r="A1182" s="287"/>
      <c r="B1182" s="288"/>
      <c r="C1182" s="418"/>
    </row>
    <row r="1183" spans="1:3" ht="14.25" x14ac:dyDescent="0.2">
      <c r="A1183" s="287"/>
      <c r="B1183" s="288"/>
      <c r="C1183" s="418"/>
    </row>
    <row r="1184" spans="1:3" ht="14.25" x14ac:dyDescent="0.2">
      <c r="A1184" s="287"/>
      <c r="B1184" s="288"/>
      <c r="C1184" s="418"/>
    </row>
    <row r="1185" spans="1:3" ht="14.25" x14ac:dyDescent="0.2">
      <c r="A1185" s="287"/>
      <c r="B1185" s="288"/>
      <c r="C1185" s="418"/>
    </row>
    <row r="1186" spans="1:3" ht="14.25" x14ac:dyDescent="0.2">
      <c r="A1186" s="287"/>
      <c r="B1186" s="288"/>
      <c r="C1186" s="418"/>
    </row>
    <row r="1187" spans="1:3" ht="14.25" x14ac:dyDescent="0.2">
      <c r="A1187" s="287"/>
      <c r="B1187" s="288"/>
      <c r="C1187" s="418"/>
    </row>
    <row r="1188" spans="1:3" ht="14.25" x14ac:dyDescent="0.2">
      <c r="A1188" s="287"/>
      <c r="B1188" s="288"/>
      <c r="C1188" s="418"/>
    </row>
    <row r="1189" spans="1:3" ht="14.25" x14ac:dyDescent="0.2">
      <c r="A1189" s="287"/>
      <c r="B1189" s="288"/>
      <c r="C1189" s="418"/>
    </row>
    <row r="1190" spans="1:3" ht="14.25" x14ac:dyDescent="0.2">
      <c r="A1190" s="287"/>
      <c r="B1190" s="288"/>
      <c r="C1190" s="418"/>
    </row>
    <row r="1191" spans="1:3" ht="14.25" x14ac:dyDescent="0.2">
      <c r="A1191" s="287"/>
      <c r="B1191" s="288"/>
      <c r="C1191" s="418"/>
    </row>
    <row r="1192" spans="1:3" ht="14.25" x14ac:dyDescent="0.2">
      <c r="A1192" s="287"/>
      <c r="B1192" s="288"/>
      <c r="C1192" s="418"/>
    </row>
    <row r="1193" spans="1:3" ht="14.25" x14ac:dyDescent="0.2">
      <c r="A1193" s="287"/>
      <c r="B1193" s="288"/>
      <c r="C1193" s="418"/>
    </row>
    <row r="1194" spans="1:3" ht="14.25" x14ac:dyDescent="0.2">
      <c r="A1194" s="287"/>
      <c r="B1194" s="288"/>
      <c r="C1194" s="418"/>
    </row>
    <row r="1195" spans="1:3" ht="14.25" x14ac:dyDescent="0.2">
      <c r="A1195" s="287"/>
      <c r="B1195" s="288"/>
      <c r="C1195" s="418"/>
    </row>
    <row r="1196" spans="1:3" ht="14.25" x14ac:dyDescent="0.2">
      <c r="A1196" s="287"/>
      <c r="B1196" s="288"/>
      <c r="C1196" s="418"/>
    </row>
    <row r="1197" spans="1:3" ht="14.25" x14ac:dyDescent="0.2">
      <c r="A1197" s="287"/>
      <c r="B1197" s="288"/>
      <c r="C1197" s="418"/>
    </row>
    <row r="1198" spans="1:3" ht="14.25" x14ac:dyDescent="0.2">
      <c r="A1198" s="287"/>
      <c r="B1198" s="288"/>
      <c r="C1198" s="418"/>
    </row>
    <row r="1199" spans="1:3" ht="14.25" x14ac:dyDescent="0.2">
      <c r="A1199" s="287"/>
      <c r="B1199" s="288"/>
      <c r="C1199" s="418"/>
    </row>
    <row r="1200" spans="1:3" ht="14.25" x14ac:dyDescent="0.2">
      <c r="A1200" s="287"/>
      <c r="B1200" s="288"/>
      <c r="C1200" s="418"/>
    </row>
    <row r="1201" spans="1:3" ht="14.25" x14ac:dyDescent="0.2">
      <c r="A1201" s="287"/>
      <c r="B1201" s="288"/>
      <c r="C1201" s="418"/>
    </row>
    <row r="1202" spans="1:3" ht="14.25" x14ac:dyDescent="0.2">
      <c r="A1202" s="287"/>
      <c r="B1202" s="288"/>
      <c r="C1202" s="418"/>
    </row>
    <row r="1203" spans="1:3" ht="14.25" x14ac:dyDescent="0.2">
      <c r="A1203" s="287"/>
      <c r="B1203" s="288"/>
      <c r="C1203" s="418"/>
    </row>
    <row r="1204" spans="1:3" ht="14.25" x14ac:dyDescent="0.2">
      <c r="A1204" s="287"/>
      <c r="B1204" s="288"/>
      <c r="C1204" s="418"/>
    </row>
    <row r="1205" spans="1:3" ht="14.25" x14ac:dyDescent="0.2">
      <c r="A1205" s="287"/>
      <c r="B1205" s="288"/>
      <c r="C1205" s="418"/>
    </row>
    <row r="1206" spans="1:3" ht="14.25" x14ac:dyDescent="0.2">
      <c r="A1206" s="287"/>
      <c r="B1206" s="288"/>
      <c r="C1206" s="418"/>
    </row>
    <row r="1207" spans="1:3" ht="14.25" x14ac:dyDescent="0.2">
      <c r="A1207" s="287"/>
      <c r="B1207" s="288"/>
      <c r="C1207" s="418"/>
    </row>
    <row r="1208" spans="1:3" ht="14.25" x14ac:dyDescent="0.2">
      <c r="A1208" s="287"/>
      <c r="B1208" s="288"/>
      <c r="C1208" s="418"/>
    </row>
    <row r="1209" spans="1:3" ht="14.25" x14ac:dyDescent="0.2">
      <c r="A1209" s="287"/>
      <c r="B1209" s="288"/>
      <c r="C1209" s="418"/>
    </row>
    <row r="1210" spans="1:3" ht="14.25" x14ac:dyDescent="0.2">
      <c r="A1210" s="287"/>
      <c r="B1210" s="288"/>
      <c r="C1210" s="418"/>
    </row>
    <row r="1211" spans="1:3" ht="14.25" x14ac:dyDescent="0.2">
      <c r="A1211" s="287"/>
      <c r="B1211" s="288"/>
      <c r="C1211" s="418"/>
    </row>
    <row r="1212" spans="1:3" ht="14.25" x14ac:dyDescent="0.2">
      <c r="A1212" s="287"/>
      <c r="B1212" s="288"/>
      <c r="C1212" s="418"/>
    </row>
    <row r="1213" spans="1:3" ht="14.25" x14ac:dyDescent="0.2">
      <c r="A1213" s="287"/>
      <c r="B1213" s="288"/>
      <c r="C1213" s="418"/>
    </row>
    <row r="1214" spans="1:3" ht="14.25" x14ac:dyDescent="0.2">
      <c r="A1214" s="287"/>
      <c r="B1214" s="288"/>
      <c r="C1214" s="418"/>
    </row>
    <row r="1215" spans="1:3" ht="14.25" x14ac:dyDescent="0.2">
      <c r="A1215" s="287"/>
      <c r="B1215" s="288"/>
      <c r="C1215" s="418"/>
    </row>
    <row r="1216" spans="1:3" ht="14.25" x14ac:dyDescent="0.2">
      <c r="A1216" s="287"/>
      <c r="B1216" s="288"/>
      <c r="C1216" s="418"/>
    </row>
    <row r="1217" spans="1:3" ht="14.25" x14ac:dyDescent="0.2">
      <c r="A1217" s="287"/>
      <c r="B1217" s="288"/>
      <c r="C1217" s="418"/>
    </row>
    <row r="1218" spans="1:3" ht="14.25" x14ac:dyDescent="0.2">
      <c r="A1218" s="287"/>
      <c r="B1218" s="288"/>
      <c r="C1218" s="418"/>
    </row>
    <row r="1219" spans="1:3" ht="14.25" x14ac:dyDescent="0.2">
      <c r="A1219" s="287"/>
      <c r="B1219" s="288"/>
      <c r="C1219" s="418"/>
    </row>
    <row r="1220" spans="1:3" ht="14.25" x14ac:dyDescent="0.2">
      <c r="A1220" s="287"/>
      <c r="B1220" s="288"/>
      <c r="C1220" s="418"/>
    </row>
    <row r="1221" spans="1:3" ht="14.25" x14ac:dyDescent="0.2">
      <c r="A1221" s="287"/>
      <c r="B1221" s="288"/>
      <c r="C1221" s="418"/>
    </row>
    <row r="1222" spans="1:3" ht="14.25" x14ac:dyDescent="0.2">
      <c r="A1222" s="287"/>
      <c r="B1222" s="288"/>
      <c r="C1222" s="418"/>
    </row>
    <row r="1223" spans="1:3" ht="14.25" x14ac:dyDescent="0.2">
      <c r="A1223" s="287"/>
      <c r="B1223" s="288"/>
      <c r="C1223" s="418"/>
    </row>
    <row r="1224" spans="1:3" ht="14.25" x14ac:dyDescent="0.2">
      <c r="A1224" s="287"/>
      <c r="B1224" s="288"/>
      <c r="C1224" s="418"/>
    </row>
    <row r="1225" spans="1:3" ht="14.25" x14ac:dyDescent="0.2">
      <c r="A1225" s="287"/>
      <c r="B1225" s="288"/>
      <c r="C1225" s="418"/>
    </row>
    <row r="1226" spans="1:3" ht="14.25" x14ac:dyDescent="0.2">
      <c r="A1226" s="287"/>
      <c r="B1226" s="288"/>
      <c r="C1226" s="418"/>
    </row>
    <row r="1227" spans="1:3" ht="14.25" x14ac:dyDescent="0.2">
      <c r="A1227" s="287"/>
      <c r="B1227" s="288"/>
      <c r="C1227" s="418"/>
    </row>
    <row r="1228" spans="1:3" ht="14.25" x14ac:dyDescent="0.2">
      <c r="A1228" s="287"/>
      <c r="B1228" s="288"/>
      <c r="C1228" s="418"/>
    </row>
    <row r="1229" spans="1:3" ht="14.25" x14ac:dyDescent="0.2">
      <c r="A1229" s="287"/>
      <c r="B1229" s="288"/>
      <c r="C1229" s="418"/>
    </row>
    <row r="1230" spans="1:3" ht="14.25" x14ac:dyDescent="0.2">
      <c r="A1230" s="287"/>
      <c r="B1230" s="288"/>
      <c r="C1230" s="418"/>
    </row>
    <row r="1231" spans="1:3" ht="14.25" x14ac:dyDescent="0.2">
      <c r="A1231" s="287"/>
      <c r="B1231" s="288"/>
      <c r="C1231" s="418"/>
    </row>
    <row r="1232" spans="1:3" ht="14.25" x14ac:dyDescent="0.2">
      <c r="A1232" s="287"/>
      <c r="B1232" s="288"/>
      <c r="C1232" s="418"/>
    </row>
    <row r="1233" spans="1:3" ht="14.25" x14ac:dyDescent="0.2">
      <c r="A1233" s="287"/>
      <c r="B1233" s="288"/>
      <c r="C1233" s="418"/>
    </row>
    <row r="1234" spans="1:3" ht="14.25" x14ac:dyDescent="0.2">
      <c r="A1234" s="287"/>
      <c r="B1234" s="288"/>
      <c r="C1234" s="418"/>
    </row>
    <row r="1235" spans="1:3" ht="14.25" x14ac:dyDescent="0.2">
      <c r="A1235" s="287"/>
      <c r="B1235" s="288"/>
      <c r="C1235" s="418"/>
    </row>
    <row r="1236" spans="1:3" ht="14.25" x14ac:dyDescent="0.2">
      <c r="A1236" s="287"/>
      <c r="B1236" s="288"/>
      <c r="C1236" s="418"/>
    </row>
    <row r="1237" spans="1:3" ht="14.25" x14ac:dyDescent="0.2">
      <c r="A1237" s="287"/>
      <c r="B1237" s="288"/>
      <c r="C1237" s="418"/>
    </row>
    <row r="1238" spans="1:3" ht="14.25" x14ac:dyDescent="0.2">
      <c r="A1238" s="287"/>
      <c r="B1238" s="288"/>
      <c r="C1238" s="418"/>
    </row>
    <row r="1239" spans="1:3" ht="14.25" x14ac:dyDescent="0.2">
      <c r="A1239" s="287"/>
      <c r="B1239" s="288"/>
      <c r="C1239" s="418"/>
    </row>
    <row r="1240" spans="1:3" ht="14.25" x14ac:dyDescent="0.2">
      <c r="A1240" s="287"/>
      <c r="B1240" s="288"/>
      <c r="C1240" s="418"/>
    </row>
    <row r="1241" spans="1:3" ht="14.25" x14ac:dyDescent="0.2">
      <c r="A1241" s="287"/>
      <c r="B1241" s="288"/>
      <c r="C1241" s="418"/>
    </row>
    <row r="1242" spans="1:3" ht="14.25" x14ac:dyDescent="0.2">
      <c r="A1242" s="287"/>
      <c r="B1242" s="288"/>
      <c r="C1242" s="418"/>
    </row>
    <row r="1243" spans="1:3" ht="14.25" x14ac:dyDescent="0.2">
      <c r="A1243" s="287"/>
      <c r="B1243" s="288"/>
      <c r="C1243" s="418"/>
    </row>
    <row r="1244" spans="1:3" ht="14.25" x14ac:dyDescent="0.2">
      <c r="A1244" s="287"/>
      <c r="B1244" s="288"/>
      <c r="C1244" s="418"/>
    </row>
    <row r="1245" spans="1:3" ht="14.25" x14ac:dyDescent="0.2">
      <c r="A1245" s="287"/>
      <c r="B1245" s="288"/>
      <c r="C1245" s="418"/>
    </row>
    <row r="1246" spans="1:3" ht="14.25" x14ac:dyDescent="0.2">
      <c r="A1246" s="287"/>
      <c r="B1246" s="288"/>
      <c r="C1246" s="418"/>
    </row>
    <row r="1247" spans="1:3" ht="14.25" x14ac:dyDescent="0.2">
      <c r="A1247" s="287"/>
      <c r="B1247" s="288"/>
      <c r="C1247" s="418"/>
    </row>
    <row r="1248" spans="1:3" ht="14.25" x14ac:dyDescent="0.2">
      <c r="A1248" s="287"/>
      <c r="B1248" s="288"/>
      <c r="C1248" s="418"/>
    </row>
    <row r="1249" spans="1:3" ht="14.25" x14ac:dyDescent="0.2">
      <c r="A1249" s="287"/>
      <c r="B1249" s="288"/>
      <c r="C1249" s="418"/>
    </row>
    <row r="1250" spans="1:3" ht="14.25" x14ac:dyDescent="0.2">
      <c r="A1250" s="287"/>
      <c r="B1250" s="288"/>
      <c r="C1250" s="418"/>
    </row>
    <row r="1251" spans="1:3" ht="14.25" x14ac:dyDescent="0.2">
      <c r="A1251" s="287"/>
      <c r="B1251" s="288"/>
      <c r="C1251" s="418"/>
    </row>
    <row r="1252" spans="1:3" ht="14.25" x14ac:dyDescent="0.2">
      <c r="A1252" s="287"/>
      <c r="B1252" s="288"/>
      <c r="C1252" s="418"/>
    </row>
    <row r="1253" spans="1:3" ht="14.25" x14ac:dyDescent="0.2">
      <c r="A1253" s="287"/>
      <c r="B1253" s="288"/>
      <c r="C1253" s="418"/>
    </row>
    <row r="1254" spans="1:3" ht="14.25" x14ac:dyDescent="0.2">
      <c r="A1254" s="287"/>
      <c r="B1254" s="288"/>
      <c r="C1254" s="418"/>
    </row>
    <row r="1255" spans="1:3" ht="14.25" x14ac:dyDescent="0.2">
      <c r="A1255" s="287"/>
      <c r="B1255" s="288"/>
      <c r="C1255" s="418"/>
    </row>
    <row r="1256" spans="1:3" ht="14.25" x14ac:dyDescent="0.2">
      <c r="A1256" s="287"/>
      <c r="B1256" s="288"/>
      <c r="C1256" s="418"/>
    </row>
    <row r="1257" spans="1:3" ht="14.25" x14ac:dyDescent="0.2">
      <c r="A1257" s="287"/>
      <c r="B1257" s="288"/>
      <c r="C1257" s="418"/>
    </row>
    <row r="1258" spans="1:3" ht="14.25" x14ac:dyDescent="0.2">
      <c r="A1258" s="287"/>
      <c r="B1258" s="288"/>
      <c r="C1258" s="418"/>
    </row>
    <row r="1259" spans="1:3" ht="14.25" x14ac:dyDescent="0.2">
      <c r="A1259" s="287"/>
      <c r="B1259" s="288"/>
      <c r="C1259" s="418"/>
    </row>
    <row r="1260" spans="1:3" ht="14.25" x14ac:dyDescent="0.2">
      <c r="A1260" s="287"/>
      <c r="B1260" s="288"/>
      <c r="C1260" s="418"/>
    </row>
    <row r="1261" spans="1:3" ht="14.25" x14ac:dyDescent="0.2">
      <c r="A1261" s="287"/>
      <c r="B1261" s="288"/>
      <c r="C1261" s="418"/>
    </row>
    <row r="1262" spans="1:3" ht="14.25" x14ac:dyDescent="0.2">
      <c r="A1262" s="287"/>
      <c r="B1262" s="288"/>
      <c r="C1262" s="418"/>
    </row>
    <row r="1263" spans="1:3" ht="14.25" x14ac:dyDescent="0.2">
      <c r="A1263" s="287"/>
      <c r="B1263" s="288"/>
      <c r="C1263" s="418"/>
    </row>
    <row r="1264" spans="1:3" ht="14.25" x14ac:dyDescent="0.2">
      <c r="A1264" s="287"/>
      <c r="B1264" s="288"/>
      <c r="C1264" s="418"/>
    </row>
    <row r="1265" spans="1:3" ht="14.25" x14ac:dyDescent="0.2">
      <c r="A1265" s="287"/>
      <c r="B1265" s="288"/>
      <c r="C1265" s="418"/>
    </row>
    <row r="1266" spans="1:3" ht="14.25" x14ac:dyDescent="0.2">
      <c r="A1266" s="287"/>
      <c r="B1266" s="288"/>
      <c r="C1266" s="418"/>
    </row>
    <row r="1267" spans="1:3" ht="14.25" x14ac:dyDescent="0.2">
      <c r="A1267" s="287"/>
      <c r="B1267" s="288"/>
      <c r="C1267" s="418"/>
    </row>
    <row r="1268" spans="1:3" ht="14.25" x14ac:dyDescent="0.2">
      <c r="A1268" s="287"/>
      <c r="B1268" s="288"/>
      <c r="C1268" s="418"/>
    </row>
    <row r="1269" spans="1:3" ht="14.25" x14ac:dyDescent="0.2">
      <c r="A1269" s="287"/>
      <c r="B1269" s="288"/>
      <c r="C1269" s="418"/>
    </row>
    <row r="1270" spans="1:3" ht="14.25" x14ac:dyDescent="0.2">
      <c r="A1270" s="287"/>
      <c r="B1270" s="288"/>
      <c r="C1270" s="418"/>
    </row>
    <row r="1271" spans="1:3" ht="14.25" x14ac:dyDescent="0.2">
      <c r="A1271" s="287"/>
      <c r="B1271" s="288"/>
      <c r="C1271" s="418"/>
    </row>
    <row r="1272" spans="1:3" ht="14.25" x14ac:dyDescent="0.2">
      <c r="A1272" s="287"/>
      <c r="B1272" s="288"/>
      <c r="C1272" s="418"/>
    </row>
    <row r="1273" spans="1:3" ht="14.25" x14ac:dyDescent="0.2">
      <c r="A1273" s="287"/>
      <c r="B1273" s="288"/>
      <c r="C1273" s="418"/>
    </row>
    <row r="1274" spans="1:3" ht="14.25" x14ac:dyDescent="0.2">
      <c r="A1274" s="287"/>
      <c r="B1274" s="288"/>
      <c r="C1274" s="418"/>
    </row>
    <row r="1275" spans="1:3" ht="14.25" x14ac:dyDescent="0.2">
      <c r="A1275" s="287"/>
      <c r="B1275" s="288"/>
      <c r="C1275" s="418"/>
    </row>
    <row r="1276" spans="1:3" ht="14.25" x14ac:dyDescent="0.2">
      <c r="A1276" s="287"/>
      <c r="B1276" s="288"/>
      <c r="C1276" s="418"/>
    </row>
    <row r="1277" spans="1:3" ht="14.25" x14ac:dyDescent="0.2">
      <c r="A1277" s="287"/>
      <c r="B1277" s="288"/>
      <c r="C1277" s="418"/>
    </row>
    <row r="1278" spans="1:3" ht="14.25" x14ac:dyDescent="0.2">
      <c r="A1278" s="287"/>
      <c r="B1278" s="288"/>
      <c r="C1278" s="418"/>
    </row>
    <row r="1279" spans="1:3" ht="14.25" x14ac:dyDescent="0.2">
      <c r="A1279" s="287"/>
      <c r="B1279" s="288"/>
      <c r="C1279" s="418"/>
    </row>
    <row r="1280" spans="1:3" ht="14.25" x14ac:dyDescent="0.2">
      <c r="A1280" s="287"/>
      <c r="B1280" s="288"/>
      <c r="C1280" s="418"/>
    </row>
    <row r="1281" spans="1:3" ht="14.25" x14ac:dyDescent="0.2">
      <c r="A1281" s="287"/>
      <c r="B1281" s="288"/>
      <c r="C1281" s="418"/>
    </row>
    <row r="1282" spans="1:3" ht="14.25" x14ac:dyDescent="0.2">
      <c r="A1282" s="287"/>
      <c r="B1282" s="288"/>
      <c r="C1282" s="418"/>
    </row>
    <row r="1283" spans="1:3" ht="14.25" x14ac:dyDescent="0.2">
      <c r="A1283" s="287"/>
      <c r="B1283" s="288"/>
      <c r="C1283" s="418"/>
    </row>
    <row r="1284" spans="1:3" ht="14.25" x14ac:dyDescent="0.2">
      <c r="A1284" s="287"/>
      <c r="B1284" s="288"/>
      <c r="C1284" s="418"/>
    </row>
    <row r="1285" spans="1:3" ht="14.25" x14ac:dyDescent="0.2">
      <c r="A1285" s="287"/>
      <c r="B1285" s="288"/>
      <c r="C1285" s="418"/>
    </row>
    <row r="1286" spans="1:3" ht="14.25" x14ac:dyDescent="0.2">
      <c r="A1286" s="287"/>
      <c r="B1286" s="288"/>
      <c r="C1286" s="418"/>
    </row>
    <row r="1287" spans="1:3" ht="14.25" x14ac:dyDescent="0.2">
      <c r="A1287" s="287"/>
      <c r="B1287" s="288"/>
      <c r="C1287" s="418"/>
    </row>
    <row r="1288" spans="1:3" ht="14.25" x14ac:dyDescent="0.2">
      <c r="A1288" s="287"/>
      <c r="B1288" s="288"/>
      <c r="C1288" s="418"/>
    </row>
    <row r="1289" spans="1:3" ht="14.25" x14ac:dyDescent="0.2">
      <c r="A1289" s="287"/>
      <c r="B1289" s="288"/>
      <c r="C1289" s="418"/>
    </row>
    <row r="1290" spans="1:3" ht="14.25" x14ac:dyDescent="0.2">
      <c r="A1290" s="287"/>
      <c r="B1290" s="288"/>
      <c r="C1290" s="418"/>
    </row>
    <row r="1291" spans="1:3" ht="14.25" x14ac:dyDescent="0.2">
      <c r="A1291" s="287"/>
      <c r="B1291" s="288"/>
      <c r="C1291" s="418"/>
    </row>
    <row r="1292" spans="1:3" ht="14.25" x14ac:dyDescent="0.2">
      <c r="A1292" s="287"/>
      <c r="B1292" s="288"/>
      <c r="C1292" s="418"/>
    </row>
    <row r="1293" spans="1:3" ht="14.25" x14ac:dyDescent="0.2">
      <c r="A1293" s="287"/>
      <c r="B1293" s="288"/>
      <c r="C1293" s="418"/>
    </row>
    <row r="1294" spans="1:3" ht="14.25" x14ac:dyDescent="0.2">
      <c r="A1294" s="287"/>
      <c r="B1294" s="288"/>
      <c r="C1294" s="418"/>
    </row>
    <row r="1295" spans="1:3" ht="14.25" x14ac:dyDescent="0.2">
      <c r="A1295" s="287"/>
      <c r="B1295" s="288"/>
      <c r="C1295" s="418"/>
    </row>
    <row r="1296" spans="1:3" ht="14.25" x14ac:dyDescent="0.2">
      <c r="A1296" s="287"/>
      <c r="B1296" s="288"/>
      <c r="C1296" s="418"/>
    </row>
    <row r="1297" spans="1:3" ht="14.25" x14ac:dyDescent="0.2">
      <c r="A1297" s="287"/>
      <c r="B1297" s="288"/>
      <c r="C1297" s="418"/>
    </row>
    <row r="1298" spans="1:3" ht="14.25" x14ac:dyDescent="0.2">
      <c r="A1298" s="287"/>
      <c r="B1298" s="288"/>
      <c r="C1298" s="418"/>
    </row>
    <row r="1299" spans="1:3" ht="14.25" x14ac:dyDescent="0.2">
      <c r="A1299" s="287"/>
      <c r="B1299" s="288"/>
      <c r="C1299" s="418"/>
    </row>
    <row r="1300" spans="1:3" ht="14.25" x14ac:dyDescent="0.2">
      <c r="A1300" s="287"/>
      <c r="B1300" s="288"/>
      <c r="C1300" s="418"/>
    </row>
    <row r="1301" spans="1:3" ht="14.25" x14ac:dyDescent="0.2">
      <c r="A1301" s="287"/>
      <c r="B1301" s="288"/>
      <c r="C1301" s="418"/>
    </row>
    <row r="1302" spans="1:3" ht="14.25" x14ac:dyDescent="0.2">
      <c r="A1302" s="287"/>
      <c r="B1302" s="288"/>
      <c r="C1302" s="418"/>
    </row>
    <row r="1303" spans="1:3" ht="14.25" x14ac:dyDescent="0.2">
      <c r="A1303" s="287"/>
      <c r="B1303" s="288"/>
      <c r="C1303" s="418"/>
    </row>
    <row r="1304" spans="1:3" ht="14.25" x14ac:dyDescent="0.2">
      <c r="A1304" s="287"/>
      <c r="B1304" s="288"/>
      <c r="C1304" s="418"/>
    </row>
    <row r="1305" spans="1:3" ht="14.25" x14ac:dyDescent="0.2">
      <c r="A1305" s="287"/>
      <c r="B1305" s="288"/>
      <c r="C1305" s="418"/>
    </row>
    <row r="1306" spans="1:3" ht="14.25" x14ac:dyDescent="0.2">
      <c r="A1306" s="287"/>
      <c r="B1306" s="288"/>
      <c r="C1306" s="418"/>
    </row>
    <row r="1307" spans="1:3" ht="14.25" x14ac:dyDescent="0.2">
      <c r="A1307" s="287"/>
      <c r="B1307" s="288"/>
      <c r="C1307" s="418"/>
    </row>
    <row r="1308" spans="1:3" ht="14.25" x14ac:dyDescent="0.2">
      <c r="A1308" s="287"/>
      <c r="B1308" s="288"/>
      <c r="C1308" s="418"/>
    </row>
    <row r="1309" spans="1:3" ht="14.25" x14ac:dyDescent="0.2">
      <c r="A1309" s="287"/>
      <c r="B1309" s="288"/>
      <c r="C1309" s="418"/>
    </row>
    <row r="1310" spans="1:3" ht="14.25" x14ac:dyDescent="0.2">
      <c r="A1310" s="287"/>
      <c r="B1310" s="288"/>
      <c r="C1310" s="418"/>
    </row>
    <row r="1311" spans="1:3" ht="14.25" x14ac:dyDescent="0.2">
      <c r="A1311" s="287"/>
      <c r="B1311" s="288"/>
      <c r="C1311" s="418"/>
    </row>
    <row r="1312" spans="1:3" ht="14.25" x14ac:dyDescent="0.2">
      <c r="A1312" s="287"/>
      <c r="B1312" s="288"/>
      <c r="C1312" s="418"/>
    </row>
    <row r="1313" spans="1:3" ht="14.25" x14ac:dyDescent="0.2">
      <c r="A1313" s="287"/>
      <c r="B1313" s="288"/>
      <c r="C1313" s="418"/>
    </row>
    <row r="1314" spans="1:3" ht="14.25" x14ac:dyDescent="0.2">
      <c r="A1314" s="287"/>
      <c r="B1314" s="288"/>
      <c r="C1314" s="418"/>
    </row>
    <row r="1315" spans="1:3" ht="14.25" x14ac:dyDescent="0.2">
      <c r="A1315" s="287"/>
      <c r="B1315" s="288"/>
      <c r="C1315" s="418"/>
    </row>
    <row r="1316" spans="1:3" ht="14.25" x14ac:dyDescent="0.2">
      <c r="A1316" s="287"/>
      <c r="B1316" s="288"/>
      <c r="C1316" s="418"/>
    </row>
    <row r="1317" spans="1:3" ht="14.25" x14ac:dyDescent="0.2">
      <c r="A1317" s="287"/>
      <c r="B1317" s="288"/>
      <c r="C1317" s="418"/>
    </row>
    <row r="1318" spans="1:3" ht="14.25" x14ac:dyDescent="0.2">
      <c r="A1318" s="287"/>
      <c r="B1318" s="288"/>
      <c r="C1318" s="418"/>
    </row>
    <row r="1319" spans="1:3" ht="14.25" x14ac:dyDescent="0.2">
      <c r="A1319" s="287"/>
      <c r="B1319" s="288"/>
      <c r="C1319" s="418"/>
    </row>
    <row r="1320" spans="1:3" ht="14.25" x14ac:dyDescent="0.2">
      <c r="A1320" s="287"/>
      <c r="B1320" s="288"/>
      <c r="C1320" s="418"/>
    </row>
    <row r="1321" spans="1:3" ht="14.25" x14ac:dyDescent="0.2">
      <c r="A1321" s="287"/>
      <c r="B1321" s="288"/>
      <c r="C1321" s="418"/>
    </row>
    <row r="1322" spans="1:3" ht="14.25" x14ac:dyDescent="0.2">
      <c r="A1322" s="287"/>
      <c r="B1322" s="288"/>
      <c r="C1322" s="418"/>
    </row>
    <row r="1323" spans="1:3" ht="14.25" x14ac:dyDescent="0.2">
      <c r="A1323" s="287"/>
      <c r="B1323" s="288"/>
      <c r="C1323" s="418"/>
    </row>
    <row r="1324" spans="1:3" ht="14.25" x14ac:dyDescent="0.2">
      <c r="A1324" s="287"/>
      <c r="B1324" s="288"/>
      <c r="C1324" s="418"/>
    </row>
    <row r="1325" spans="1:3" ht="14.25" x14ac:dyDescent="0.2">
      <c r="A1325" s="287"/>
      <c r="B1325" s="288"/>
      <c r="C1325" s="418"/>
    </row>
    <row r="1326" spans="1:3" ht="14.25" x14ac:dyDescent="0.2">
      <c r="A1326" s="287"/>
      <c r="B1326" s="288"/>
      <c r="C1326" s="418"/>
    </row>
    <row r="1327" spans="1:3" ht="14.25" x14ac:dyDescent="0.2">
      <c r="A1327" s="287"/>
      <c r="B1327" s="288"/>
      <c r="C1327" s="418"/>
    </row>
    <row r="1328" spans="1:3" ht="14.25" x14ac:dyDescent="0.2">
      <c r="A1328" s="287"/>
      <c r="B1328" s="288"/>
      <c r="C1328" s="418"/>
    </row>
    <row r="1329" spans="1:3" ht="14.25" x14ac:dyDescent="0.2">
      <c r="A1329" s="287"/>
      <c r="B1329" s="288"/>
      <c r="C1329" s="418"/>
    </row>
    <row r="1330" spans="1:3" ht="14.25" x14ac:dyDescent="0.2">
      <c r="A1330" s="287"/>
      <c r="B1330" s="288"/>
      <c r="C1330" s="418"/>
    </row>
    <row r="1331" spans="1:3" ht="14.25" x14ac:dyDescent="0.2">
      <c r="A1331" s="287"/>
      <c r="B1331" s="288"/>
      <c r="C1331" s="418"/>
    </row>
    <row r="1332" spans="1:3" ht="14.25" x14ac:dyDescent="0.2">
      <c r="A1332" s="287"/>
      <c r="B1332" s="288"/>
      <c r="C1332" s="418"/>
    </row>
    <row r="1333" spans="1:3" ht="14.25" x14ac:dyDescent="0.2">
      <c r="A1333" s="287"/>
      <c r="B1333" s="288"/>
      <c r="C1333" s="418"/>
    </row>
    <row r="1334" spans="1:3" ht="14.25" x14ac:dyDescent="0.2">
      <c r="A1334" s="287"/>
      <c r="B1334" s="288"/>
      <c r="C1334" s="418"/>
    </row>
    <row r="1335" spans="1:3" ht="14.25" x14ac:dyDescent="0.2">
      <c r="A1335" s="287"/>
      <c r="B1335" s="288"/>
      <c r="C1335" s="418"/>
    </row>
    <row r="1336" spans="1:3" ht="14.25" x14ac:dyDescent="0.2">
      <c r="A1336" s="287"/>
      <c r="B1336" s="288"/>
      <c r="C1336" s="418"/>
    </row>
    <row r="1337" spans="1:3" ht="14.25" x14ac:dyDescent="0.2">
      <c r="A1337" s="287"/>
      <c r="B1337" s="288"/>
      <c r="C1337" s="418"/>
    </row>
    <row r="1338" spans="1:3" ht="14.25" x14ac:dyDescent="0.2">
      <c r="A1338" s="287"/>
      <c r="B1338" s="288"/>
      <c r="C1338" s="418"/>
    </row>
    <row r="1339" spans="1:3" ht="14.25" x14ac:dyDescent="0.2">
      <c r="A1339" s="287"/>
      <c r="B1339" s="288"/>
      <c r="C1339" s="418"/>
    </row>
    <row r="1340" spans="1:3" ht="14.25" x14ac:dyDescent="0.2">
      <c r="A1340" s="287"/>
      <c r="B1340" s="288"/>
      <c r="C1340" s="418"/>
    </row>
    <row r="1341" spans="1:3" ht="14.25" x14ac:dyDescent="0.2">
      <c r="A1341" s="287"/>
      <c r="B1341" s="288"/>
      <c r="C1341" s="418"/>
    </row>
    <row r="1342" spans="1:3" ht="14.25" x14ac:dyDescent="0.2">
      <c r="A1342" s="287"/>
      <c r="B1342" s="288"/>
      <c r="C1342" s="418"/>
    </row>
    <row r="1343" spans="1:3" ht="14.25" x14ac:dyDescent="0.2">
      <c r="A1343" s="287"/>
      <c r="B1343" s="288"/>
      <c r="C1343" s="418"/>
    </row>
    <row r="1344" spans="1:3" ht="14.25" x14ac:dyDescent="0.2">
      <c r="A1344" s="287"/>
      <c r="B1344" s="288"/>
      <c r="C1344" s="418"/>
    </row>
    <row r="1345" spans="1:3" ht="14.25" x14ac:dyDescent="0.2">
      <c r="A1345" s="287"/>
      <c r="B1345" s="288"/>
      <c r="C1345" s="418"/>
    </row>
    <row r="1346" spans="1:3" ht="14.25" x14ac:dyDescent="0.2">
      <c r="A1346" s="287"/>
      <c r="B1346" s="288"/>
      <c r="C1346" s="418"/>
    </row>
    <row r="1347" spans="1:3" ht="14.25" x14ac:dyDescent="0.2">
      <c r="A1347" s="287"/>
      <c r="B1347" s="288"/>
      <c r="C1347" s="418"/>
    </row>
    <row r="1348" spans="1:3" ht="14.25" x14ac:dyDescent="0.2">
      <c r="A1348" s="287"/>
      <c r="B1348" s="288"/>
      <c r="C1348" s="418"/>
    </row>
    <row r="1349" spans="1:3" ht="14.25" x14ac:dyDescent="0.2">
      <c r="A1349" s="287"/>
      <c r="B1349" s="288"/>
      <c r="C1349" s="418"/>
    </row>
    <row r="1350" spans="1:3" ht="14.25" x14ac:dyDescent="0.2">
      <c r="A1350" s="287"/>
      <c r="B1350" s="288"/>
      <c r="C1350" s="418"/>
    </row>
    <row r="1351" spans="1:3" ht="14.25" x14ac:dyDescent="0.2">
      <c r="A1351" s="287"/>
      <c r="B1351" s="288"/>
      <c r="C1351" s="418"/>
    </row>
    <row r="1352" spans="1:3" ht="14.25" x14ac:dyDescent="0.2">
      <c r="A1352" s="287"/>
      <c r="B1352" s="288"/>
      <c r="C1352" s="418"/>
    </row>
    <row r="1353" spans="1:3" ht="14.25" x14ac:dyDescent="0.2">
      <c r="A1353" s="287"/>
      <c r="B1353" s="288"/>
      <c r="C1353" s="418"/>
    </row>
    <row r="1354" spans="1:3" ht="14.25" x14ac:dyDescent="0.2">
      <c r="A1354" s="287"/>
      <c r="B1354" s="288"/>
      <c r="C1354" s="418"/>
    </row>
    <row r="1355" spans="1:3" ht="14.25" x14ac:dyDescent="0.2">
      <c r="A1355" s="287"/>
      <c r="B1355" s="288"/>
      <c r="C1355" s="418"/>
    </row>
    <row r="1356" spans="1:3" ht="14.25" x14ac:dyDescent="0.2">
      <c r="A1356" s="287"/>
      <c r="B1356" s="288"/>
      <c r="C1356" s="418"/>
    </row>
    <row r="1357" spans="1:3" ht="14.25" x14ac:dyDescent="0.2">
      <c r="A1357" s="287"/>
      <c r="B1357" s="288"/>
      <c r="C1357" s="418"/>
    </row>
    <row r="1358" spans="1:3" ht="14.25" x14ac:dyDescent="0.2">
      <c r="A1358" s="287"/>
      <c r="B1358" s="288"/>
      <c r="C1358" s="418"/>
    </row>
    <row r="1359" spans="1:3" ht="14.25" x14ac:dyDescent="0.2">
      <c r="A1359" s="287"/>
      <c r="B1359" s="288"/>
      <c r="C1359" s="418"/>
    </row>
    <row r="1360" spans="1:3" ht="14.25" x14ac:dyDescent="0.2">
      <c r="A1360" s="287"/>
      <c r="B1360" s="288"/>
      <c r="C1360" s="418"/>
    </row>
    <row r="1361" spans="1:3" ht="14.25" x14ac:dyDescent="0.2">
      <c r="A1361" s="287"/>
      <c r="B1361" s="288"/>
      <c r="C1361" s="418"/>
    </row>
    <row r="1362" spans="1:3" ht="14.25" x14ac:dyDescent="0.2">
      <c r="A1362" s="287"/>
      <c r="B1362" s="288"/>
      <c r="C1362" s="418"/>
    </row>
    <row r="1363" spans="1:3" ht="14.25" x14ac:dyDescent="0.2">
      <c r="A1363" s="287"/>
      <c r="B1363" s="288"/>
      <c r="C1363" s="418"/>
    </row>
    <row r="1364" spans="1:3" ht="14.25" x14ac:dyDescent="0.2">
      <c r="A1364" s="287"/>
      <c r="B1364" s="288"/>
      <c r="C1364" s="418"/>
    </row>
    <row r="1365" spans="1:3" ht="14.25" x14ac:dyDescent="0.2">
      <c r="A1365" s="287"/>
      <c r="B1365" s="288"/>
      <c r="C1365" s="418"/>
    </row>
    <row r="1366" spans="1:3" ht="14.25" x14ac:dyDescent="0.2">
      <c r="A1366" s="287"/>
      <c r="B1366" s="288"/>
      <c r="C1366" s="418"/>
    </row>
    <row r="1367" spans="1:3" ht="14.25" x14ac:dyDescent="0.2">
      <c r="A1367" s="287"/>
      <c r="B1367" s="288"/>
      <c r="C1367" s="418"/>
    </row>
    <row r="1368" spans="1:3" ht="14.25" x14ac:dyDescent="0.2">
      <c r="A1368" s="287"/>
      <c r="B1368" s="288"/>
      <c r="C1368" s="418"/>
    </row>
    <row r="1369" spans="1:3" ht="14.25" x14ac:dyDescent="0.2">
      <c r="A1369" s="287"/>
      <c r="B1369" s="288"/>
      <c r="C1369" s="418"/>
    </row>
    <row r="1370" spans="1:3" ht="14.25" x14ac:dyDescent="0.2">
      <c r="A1370" s="287"/>
      <c r="B1370" s="288"/>
      <c r="C1370" s="418"/>
    </row>
    <row r="1371" spans="1:3" ht="14.25" x14ac:dyDescent="0.2">
      <c r="A1371" s="287"/>
      <c r="B1371" s="288"/>
      <c r="C1371" s="418"/>
    </row>
    <row r="1372" spans="1:3" ht="14.25" x14ac:dyDescent="0.2">
      <c r="A1372" s="287"/>
      <c r="B1372" s="288"/>
      <c r="C1372" s="418"/>
    </row>
    <row r="1373" spans="1:3" ht="14.25" x14ac:dyDescent="0.2">
      <c r="A1373" s="287"/>
      <c r="B1373" s="288"/>
      <c r="C1373" s="418"/>
    </row>
    <row r="1374" spans="1:3" ht="14.25" x14ac:dyDescent="0.2">
      <c r="A1374" s="287"/>
      <c r="B1374" s="288"/>
      <c r="C1374" s="418"/>
    </row>
    <row r="1375" spans="1:3" ht="14.25" x14ac:dyDescent="0.2">
      <c r="A1375" s="287"/>
      <c r="B1375" s="288"/>
      <c r="C1375" s="418"/>
    </row>
    <row r="1376" spans="1:3" ht="14.25" x14ac:dyDescent="0.2">
      <c r="A1376" s="287"/>
      <c r="B1376" s="288"/>
      <c r="C1376" s="418"/>
    </row>
    <row r="1377" spans="1:3" ht="14.25" x14ac:dyDescent="0.2">
      <c r="A1377" s="287"/>
      <c r="B1377" s="288"/>
      <c r="C1377" s="418"/>
    </row>
    <row r="1378" spans="1:3" ht="14.25" x14ac:dyDescent="0.2">
      <c r="A1378" s="287"/>
      <c r="B1378" s="288"/>
      <c r="C1378" s="418"/>
    </row>
    <row r="1379" spans="1:3" ht="14.25" x14ac:dyDescent="0.2">
      <c r="A1379" s="287"/>
      <c r="B1379" s="288"/>
      <c r="C1379" s="418"/>
    </row>
    <row r="1380" spans="1:3" ht="14.25" x14ac:dyDescent="0.2">
      <c r="A1380" s="287"/>
      <c r="B1380" s="288"/>
      <c r="C1380" s="418"/>
    </row>
    <row r="1381" spans="1:3" ht="14.25" x14ac:dyDescent="0.2">
      <c r="A1381" s="287"/>
      <c r="B1381" s="288"/>
      <c r="C1381" s="418"/>
    </row>
    <row r="1382" spans="1:3" ht="14.25" x14ac:dyDescent="0.2">
      <c r="A1382" s="287"/>
      <c r="B1382" s="288"/>
      <c r="C1382" s="418"/>
    </row>
    <row r="1383" spans="1:3" ht="14.25" x14ac:dyDescent="0.2">
      <c r="A1383" s="287"/>
      <c r="B1383" s="288"/>
      <c r="C1383" s="418"/>
    </row>
    <row r="1384" spans="1:3" ht="14.25" x14ac:dyDescent="0.2">
      <c r="A1384" s="287"/>
      <c r="B1384" s="288"/>
      <c r="C1384" s="418"/>
    </row>
    <row r="1385" spans="1:3" ht="14.25" x14ac:dyDescent="0.2">
      <c r="A1385" s="287"/>
      <c r="B1385" s="288"/>
      <c r="C1385" s="418"/>
    </row>
    <row r="1386" spans="1:3" ht="14.25" x14ac:dyDescent="0.2">
      <c r="A1386" s="287"/>
      <c r="B1386" s="288"/>
      <c r="C1386" s="418"/>
    </row>
    <row r="1387" spans="1:3" ht="14.25" x14ac:dyDescent="0.2">
      <c r="A1387" s="287"/>
      <c r="B1387" s="288"/>
      <c r="C1387" s="418"/>
    </row>
    <row r="1388" spans="1:3" ht="14.25" x14ac:dyDescent="0.2">
      <c r="A1388" s="287"/>
      <c r="B1388" s="288"/>
      <c r="C1388" s="418"/>
    </row>
    <row r="1389" spans="1:3" ht="14.25" x14ac:dyDescent="0.2">
      <c r="A1389" s="287"/>
      <c r="B1389" s="288"/>
      <c r="C1389" s="418"/>
    </row>
    <row r="1390" spans="1:3" ht="14.25" x14ac:dyDescent="0.2">
      <c r="A1390" s="287"/>
      <c r="B1390" s="288"/>
      <c r="C1390" s="418"/>
    </row>
    <row r="1391" spans="1:3" ht="14.25" x14ac:dyDescent="0.2">
      <c r="A1391" s="287"/>
      <c r="B1391" s="288"/>
      <c r="C1391" s="418"/>
    </row>
    <row r="1392" spans="1:3" ht="14.25" x14ac:dyDescent="0.2">
      <c r="A1392" s="287"/>
      <c r="B1392" s="288"/>
      <c r="C1392" s="418"/>
    </row>
    <row r="1393" spans="1:3" ht="14.25" x14ac:dyDescent="0.2">
      <c r="A1393" s="287"/>
      <c r="B1393" s="288"/>
      <c r="C1393" s="418"/>
    </row>
    <row r="1394" spans="1:3" ht="14.25" x14ac:dyDescent="0.2">
      <c r="A1394" s="287"/>
      <c r="B1394" s="288"/>
      <c r="C1394" s="418"/>
    </row>
    <row r="1395" spans="1:3" ht="14.25" x14ac:dyDescent="0.2">
      <c r="A1395" s="287"/>
      <c r="B1395" s="288"/>
      <c r="C1395" s="418"/>
    </row>
    <row r="1396" spans="1:3" ht="14.25" x14ac:dyDescent="0.2">
      <c r="A1396" s="287"/>
      <c r="B1396" s="288"/>
      <c r="C1396" s="418"/>
    </row>
    <row r="1397" spans="1:3" ht="14.25" x14ac:dyDescent="0.2">
      <c r="A1397" s="287"/>
      <c r="B1397" s="288"/>
      <c r="C1397" s="418"/>
    </row>
    <row r="1398" spans="1:3" ht="14.25" x14ac:dyDescent="0.2">
      <c r="A1398" s="287"/>
      <c r="B1398" s="288"/>
      <c r="C1398" s="418"/>
    </row>
    <row r="1399" spans="1:3" ht="14.25" x14ac:dyDescent="0.2">
      <c r="A1399" s="287"/>
      <c r="B1399" s="288"/>
      <c r="C1399" s="418"/>
    </row>
    <row r="1400" spans="1:3" ht="14.25" x14ac:dyDescent="0.2">
      <c r="A1400" s="287"/>
      <c r="B1400" s="288"/>
      <c r="C1400" s="418"/>
    </row>
    <row r="1401" spans="1:3" ht="14.25" x14ac:dyDescent="0.2">
      <c r="A1401" s="287"/>
      <c r="B1401" s="288"/>
      <c r="C1401" s="418"/>
    </row>
    <row r="1402" spans="1:3" ht="14.25" x14ac:dyDescent="0.2">
      <c r="A1402" s="287"/>
      <c r="B1402" s="288"/>
      <c r="C1402" s="418"/>
    </row>
    <row r="1403" spans="1:3" ht="14.25" x14ac:dyDescent="0.2">
      <c r="A1403" s="287"/>
      <c r="B1403" s="288"/>
      <c r="C1403" s="418"/>
    </row>
    <row r="1404" spans="1:3" ht="14.25" x14ac:dyDescent="0.2">
      <c r="A1404" s="287"/>
      <c r="B1404" s="288"/>
      <c r="C1404" s="418"/>
    </row>
    <row r="1405" spans="1:3" ht="14.25" x14ac:dyDescent="0.2">
      <c r="A1405" s="287"/>
      <c r="B1405" s="288"/>
      <c r="C1405" s="418"/>
    </row>
    <row r="1406" spans="1:3" ht="14.25" x14ac:dyDescent="0.2">
      <c r="A1406" s="287"/>
      <c r="B1406" s="288"/>
      <c r="C1406" s="418"/>
    </row>
    <row r="1407" spans="1:3" ht="14.25" x14ac:dyDescent="0.2">
      <c r="A1407" s="287"/>
      <c r="B1407" s="288"/>
      <c r="C1407" s="418"/>
    </row>
    <row r="1408" spans="1:3" ht="14.25" x14ac:dyDescent="0.2">
      <c r="A1408" s="287"/>
      <c r="B1408" s="288"/>
      <c r="C1408" s="418"/>
    </row>
    <row r="1409" spans="1:3" ht="14.25" x14ac:dyDescent="0.2">
      <c r="A1409" s="287"/>
      <c r="B1409" s="288"/>
      <c r="C1409" s="418"/>
    </row>
    <row r="1410" spans="1:3" ht="14.25" x14ac:dyDescent="0.2">
      <c r="A1410" s="287"/>
      <c r="B1410" s="288"/>
      <c r="C1410" s="418"/>
    </row>
    <row r="1411" spans="1:3" ht="14.25" x14ac:dyDescent="0.2">
      <c r="A1411" s="287"/>
      <c r="B1411" s="288"/>
      <c r="C1411" s="418"/>
    </row>
    <row r="1412" spans="1:3" ht="14.25" x14ac:dyDescent="0.2">
      <c r="A1412" s="287"/>
      <c r="B1412" s="288"/>
      <c r="C1412" s="418"/>
    </row>
    <row r="1413" spans="1:3" ht="14.25" x14ac:dyDescent="0.2">
      <c r="A1413" s="287"/>
      <c r="B1413" s="288"/>
      <c r="C1413" s="418"/>
    </row>
    <row r="1414" spans="1:3" ht="14.25" x14ac:dyDescent="0.2">
      <c r="A1414" s="287"/>
      <c r="B1414" s="288"/>
      <c r="C1414" s="418"/>
    </row>
    <row r="1415" spans="1:3" ht="14.25" x14ac:dyDescent="0.2">
      <c r="A1415" s="287"/>
      <c r="B1415" s="288"/>
      <c r="C1415" s="418"/>
    </row>
    <row r="1416" spans="1:3" ht="14.25" x14ac:dyDescent="0.2">
      <c r="A1416" s="287"/>
      <c r="B1416" s="288"/>
      <c r="C1416" s="418"/>
    </row>
    <row r="1417" spans="1:3" ht="14.25" x14ac:dyDescent="0.2">
      <c r="A1417" s="287"/>
      <c r="B1417" s="288"/>
      <c r="C1417" s="418"/>
    </row>
    <row r="1418" spans="1:3" ht="14.25" x14ac:dyDescent="0.2">
      <c r="A1418" s="287"/>
      <c r="B1418" s="288"/>
      <c r="C1418" s="418"/>
    </row>
    <row r="1419" spans="1:3" ht="14.25" x14ac:dyDescent="0.2">
      <c r="A1419" s="287"/>
      <c r="B1419" s="288"/>
      <c r="C1419" s="418"/>
    </row>
    <row r="1420" spans="1:3" ht="14.25" x14ac:dyDescent="0.2">
      <c r="A1420" s="287"/>
      <c r="B1420" s="288"/>
      <c r="C1420" s="418"/>
    </row>
    <row r="1421" spans="1:3" ht="14.25" x14ac:dyDescent="0.2">
      <c r="A1421" s="287"/>
      <c r="B1421" s="288"/>
      <c r="C1421" s="418"/>
    </row>
    <row r="1422" spans="1:3" ht="14.25" x14ac:dyDescent="0.2">
      <c r="A1422" s="287"/>
      <c r="B1422" s="288"/>
      <c r="C1422" s="418"/>
    </row>
    <row r="1423" spans="1:3" ht="14.25" x14ac:dyDescent="0.2">
      <c r="A1423" s="287"/>
      <c r="B1423" s="288"/>
      <c r="C1423" s="418"/>
    </row>
    <row r="1424" spans="1:3" ht="14.25" x14ac:dyDescent="0.2">
      <c r="A1424" s="287"/>
      <c r="B1424" s="288"/>
      <c r="C1424" s="418"/>
    </row>
    <row r="1425" spans="1:3" ht="14.25" x14ac:dyDescent="0.2">
      <c r="A1425" s="287"/>
      <c r="B1425" s="288"/>
      <c r="C1425" s="418"/>
    </row>
    <row r="1426" spans="1:3" ht="14.25" x14ac:dyDescent="0.2">
      <c r="A1426" s="287"/>
      <c r="B1426" s="288"/>
      <c r="C1426" s="418"/>
    </row>
    <row r="1427" spans="1:3" ht="14.25" x14ac:dyDescent="0.2">
      <c r="A1427" s="287"/>
      <c r="B1427" s="288"/>
      <c r="C1427" s="418"/>
    </row>
    <row r="1428" spans="1:3" ht="14.25" x14ac:dyDescent="0.2">
      <c r="A1428" s="287"/>
      <c r="B1428" s="288"/>
      <c r="C1428" s="418"/>
    </row>
    <row r="1429" spans="1:3" ht="14.25" x14ac:dyDescent="0.2">
      <c r="A1429" s="287"/>
      <c r="B1429" s="288"/>
      <c r="C1429" s="418"/>
    </row>
    <row r="1430" spans="1:3" ht="14.25" x14ac:dyDescent="0.2">
      <c r="A1430" s="287"/>
      <c r="B1430" s="288"/>
      <c r="C1430" s="418"/>
    </row>
    <row r="1431" spans="1:3" ht="14.25" x14ac:dyDescent="0.2">
      <c r="A1431" s="287"/>
      <c r="B1431" s="288"/>
      <c r="C1431" s="418"/>
    </row>
    <row r="1432" spans="1:3" ht="14.25" x14ac:dyDescent="0.2">
      <c r="A1432" s="287"/>
      <c r="B1432" s="288"/>
      <c r="C1432" s="418"/>
    </row>
    <row r="1433" spans="1:3" ht="14.25" x14ac:dyDescent="0.2">
      <c r="A1433" s="287"/>
      <c r="B1433" s="288"/>
      <c r="C1433" s="418"/>
    </row>
    <row r="1434" spans="1:3" ht="14.25" x14ac:dyDescent="0.2">
      <c r="A1434" s="287"/>
      <c r="B1434" s="288"/>
      <c r="C1434" s="418"/>
    </row>
    <row r="1435" spans="1:3" ht="14.25" x14ac:dyDescent="0.2">
      <c r="A1435" s="287"/>
      <c r="B1435" s="288"/>
      <c r="C1435" s="418"/>
    </row>
    <row r="1436" spans="1:3" ht="14.25" x14ac:dyDescent="0.2">
      <c r="A1436" s="287"/>
      <c r="B1436" s="288"/>
      <c r="C1436" s="418"/>
    </row>
    <row r="1437" spans="1:3" ht="14.25" x14ac:dyDescent="0.2">
      <c r="A1437" s="287"/>
      <c r="B1437" s="288"/>
      <c r="C1437" s="418"/>
    </row>
    <row r="1438" spans="1:3" ht="14.25" x14ac:dyDescent="0.2">
      <c r="A1438" s="287"/>
      <c r="B1438" s="288"/>
      <c r="C1438" s="418"/>
    </row>
    <row r="1439" spans="1:3" ht="14.25" x14ac:dyDescent="0.2">
      <c r="A1439" s="287"/>
      <c r="B1439" s="288"/>
      <c r="C1439" s="418"/>
    </row>
    <row r="1440" spans="1:3" ht="14.25" x14ac:dyDescent="0.2">
      <c r="A1440" s="287"/>
      <c r="B1440" s="288"/>
      <c r="C1440" s="418"/>
    </row>
    <row r="1441" spans="1:3" ht="14.25" x14ac:dyDescent="0.2">
      <c r="A1441" s="287"/>
      <c r="B1441" s="288"/>
      <c r="C1441" s="418"/>
    </row>
    <row r="1442" spans="1:3" ht="14.25" x14ac:dyDescent="0.2">
      <c r="A1442" s="287"/>
      <c r="B1442" s="288"/>
      <c r="C1442" s="418"/>
    </row>
    <row r="1443" spans="1:3" ht="14.25" x14ac:dyDescent="0.2">
      <c r="A1443" s="287"/>
      <c r="B1443" s="288"/>
      <c r="C1443" s="418"/>
    </row>
    <row r="1444" spans="1:3" ht="14.25" x14ac:dyDescent="0.2">
      <c r="A1444" s="287"/>
      <c r="B1444" s="288"/>
      <c r="C1444" s="418"/>
    </row>
    <row r="1445" spans="1:3" ht="14.25" x14ac:dyDescent="0.2">
      <c r="A1445" s="287"/>
      <c r="B1445" s="288"/>
      <c r="C1445" s="418"/>
    </row>
    <row r="1446" spans="1:3" ht="14.25" x14ac:dyDescent="0.2">
      <c r="A1446" s="287"/>
      <c r="B1446" s="288"/>
      <c r="C1446" s="418"/>
    </row>
    <row r="1447" spans="1:3" ht="14.25" x14ac:dyDescent="0.2">
      <c r="A1447" s="287"/>
      <c r="B1447" s="288"/>
      <c r="C1447" s="418"/>
    </row>
    <row r="1448" spans="1:3" ht="14.25" x14ac:dyDescent="0.2">
      <c r="A1448" s="287"/>
      <c r="B1448" s="288"/>
      <c r="C1448" s="418"/>
    </row>
    <row r="1449" spans="1:3" ht="14.25" x14ac:dyDescent="0.2">
      <c r="A1449" s="287"/>
      <c r="B1449" s="288"/>
      <c r="C1449" s="418"/>
    </row>
    <row r="1450" spans="1:3" ht="14.25" x14ac:dyDescent="0.2">
      <c r="A1450" s="287"/>
      <c r="B1450" s="288"/>
      <c r="C1450" s="418"/>
    </row>
    <row r="1451" spans="1:3" ht="14.25" x14ac:dyDescent="0.2">
      <c r="A1451" s="287"/>
      <c r="B1451" s="288"/>
      <c r="C1451" s="418"/>
    </row>
    <row r="1452" spans="1:3" ht="14.25" x14ac:dyDescent="0.2">
      <c r="A1452" s="287"/>
      <c r="B1452" s="288"/>
      <c r="C1452" s="418"/>
    </row>
    <row r="1453" spans="1:3" ht="14.25" x14ac:dyDescent="0.2">
      <c r="A1453" s="287"/>
      <c r="B1453" s="288"/>
      <c r="C1453" s="418"/>
    </row>
    <row r="1454" spans="1:3" ht="14.25" x14ac:dyDescent="0.2">
      <c r="A1454" s="287"/>
      <c r="B1454" s="288"/>
      <c r="C1454" s="418"/>
    </row>
    <row r="1455" spans="1:3" ht="14.25" x14ac:dyDescent="0.2">
      <c r="A1455" s="287"/>
      <c r="B1455" s="288"/>
      <c r="C1455" s="418"/>
    </row>
    <row r="1456" spans="1:3" ht="14.25" x14ac:dyDescent="0.2">
      <c r="A1456" s="287"/>
      <c r="B1456" s="288"/>
      <c r="C1456" s="418"/>
    </row>
    <row r="1457" spans="1:3" ht="14.25" x14ac:dyDescent="0.2">
      <c r="A1457" s="287"/>
      <c r="B1457" s="288"/>
      <c r="C1457" s="418"/>
    </row>
    <row r="1458" spans="1:3" ht="14.25" x14ac:dyDescent="0.2">
      <c r="A1458" s="287"/>
      <c r="B1458" s="288"/>
      <c r="C1458" s="418"/>
    </row>
    <row r="1459" spans="1:3" ht="14.25" x14ac:dyDescent="0.2">
      <c r="A1459" s="287"/>
      <c r="B1459" s="288"/>
      <c r="C1459" s="418"/>
    </row>
    <row r="1460" spans="1:3" ht="14.25" x14ac:dyDescent="0.2">
      <c r="A1460" s="287"/>
      <c r="B1460" s="288"/>
      <c r="C1460" s="418"/>
    </row>
    <row r="1461" spans="1:3" ht="14.25" x14ac:dyDescent="0.2">
      <c r="A1461" s="287"/>
      <c r="B1461" s="288"/>
      <c r="C1461" s="418"/>
    </row>
    <row r="1462" spans="1:3" ht="14.25" x14ac:dyDescent="0.2">
      <c r="A1462" s="287"/>
      <c r="B1462" s="288"/>
      <c r="C1462" s="418"/>
    </row>
    <row r="1463" spans="1:3" ht="14.25" x14ac:dyDescent="0.2">
      <c r="A1463" s="287"/>
      <c r="B1463" s="288"/>
      <c r="C1463" s="418"/>
    </row>
    <row r="1464" spans="1:3" ht="14.25" x14ac:dyDescent="0.2">
      <c r="A1464" s="287"/>
      <c r="B1464" s="288"/>
      <c r="C1464" s="418"/>
    </row>
    <row r="1465" spans="1:3" ht="14.25" x14ac:dyDescent="0.2">
      <c r="A1465" s="287"/>
      <c r="B1465" s="288"/>
      <c r="C1465" s="418"/>
    </row>
    <row r="1466" spans="1:3" ht="14.25" x14ac:dyDescent="0.2">
      <c r="A1466" s="287"/>
      <c r="B1466" s="288"/>
      <c r="C1466" s="418"/>
    </row>
    <row r="1467" spans="1:3" ht="14.25" x14ac:dyDescent="0.2">
      <c r="A1467" s="287"/>
      <c r="B1467" s="288"/>
      <c r="C1467" s="418"/>
    </row>
    <row r="1468" spans="1:3" ht="14.25" x14ac:dyDescent="0.2">
      <c r="A1468" s="287"/>
      <c r="B1468" s="288"/>
      <c r="C1468" s="418"/>
    </row>
    <row r="1469" spans="1:3" ht="14.25" x14ac:dyDescent="0.2">
      <c r="A1469" s="287"/>
      <c r="B1469" s="288"/>
      <c r="C1469" s="418"/>
    </row>
    <row r="1470" spans="1:3" ht="14.25" x14ac:dyDescent="0.2">
      <c r="A1470" s="287"/>
      <c r="B1470" s="288"/>
      <c r="C1470" s="418"/>
    </row>
    <row r="1471" spans="1:3" ht="14.25" x14ac:dyDescent="0.2">
      <c r="A1471" s="287"/>
      <c r="B1471" s="288"/>
      <c r="C1471" s="418"/>
    </row>
    <row r="1472" spans="1:3" ht="14.25" x14ac:dyDescent="0.2">
      <c r="A1472" s="287"/>
      <c r="B1472" s="288"/>
      <c r="C1472" s="418"/>
    </row>
    <row r="1473" spans="1:3" ht="14.25" x14ac:dyDescent="0.2">
      <c r="A1473" s="287"/>
      <c r="B1473" s="288"/>
      <c r="C1473" s="418"/>
    </row>
    <row r="1474" spans="1:3" ht="14.25" x14ac:dyDescent="0.2">
      <c r="A1474" s="287"/>
      <c r="B1474" s="288"/>
      <c r="C1474" s="418"/>
    </row>
    <row r="1475" spans="1:3" ht="14.25" x14ac:dyDescent="0.2">
      <c r="A1475" s="287"/>
      <c r="B1475" s="288"/>
      <c r="C1475" s="418"/>
    </row>
    <row r="1476" spans="1:3" ht="14.25" x14ac:dyDescent="0.2">
      <c r="A1476" s="287"/>
      <c r="B1476" s="288"/>
      <c r="C1476" s="418"/>
    </row>
    <row r="1477" spans="1:3" ht="14.25" x14ac:dyDescent="0.2">
      <c r="A1477" s="287"/>
      <c r="B1477" s="288"/>
      <c r="C1477" s="418"/>
    </row>
    <row r="1478" spans="1:3" ht="14.25" x14ac:dyDescent="0.2">
      <c r="A1478" s="287"/>
      <c r="B1478" s="288"/>
      <c r="C1478" s="418"/>
    </row>
    <row r="1479" spans="1:3" ht="14.25" x14ac:dyDescent="0.2">
      <c r="A1479" s="287"/>
      <c r="B1479" s="288"/>
      <c r="C1479" s="418"/>
    </row>
    <row r="1480" spans="1:3" ht="14.25" x14ac:dyDescent="0.2">
      <c r="A1480" s="287"/>
      <c r="B1480" s="288"/>
      <c r="C1480" s="418"/>
    </row>
    <row r="1481" spans="1:3" ht="14.25" x14ac:dyDescent="0.2">
      <c r="A1481" s="287"/>
      <c r="B1481" s="288"/>
      <c r="C1481" s="418"/>
    </row>
    <row r="1482" spans="1:3" ht="14.25" x14ac:dyDescent="0.2">
      <c r="A1482" s="287"/>
      <c r="B1482" s="288"/>
      <c r="C1482" s="418"/>
    </row>
    <row r="1483" spans="1:3" ht="14.25" x14ac:dyDescent="0.2">
      <c r="A1483" s="287"/>
      <c r="B1483" s="288"/>
      <c r="C1483" s="418"/>
    </row>
    <row r="1484" spans="1:3" ht="14.25" x14ac:dyDescent="0.2">
      <c r="A1484" s="287"/>
      <c r="B1484" s="288"/>
      <c r="C1484" s="418"/>
    </row>
    <row r="1485" spans="1:3" ht="14.25" x14ac:dyDescent="0.2">
      <c r="A1485" s="287"/>
      <c r="B1485" s="288"/>
      <c r="C1485" s="418"/>
    </row>
    <row r="1486" spans="1:3" ht="14.25" x14ac:dyDescent="0.2">
      <c r="A1486" s="287"/>
      <c r="B1486" s="288"/>
      <c r="C1486" s="418"/>
    </row>
    <row r="1487" spans="1:3" ht="14.25" x14ac:dyDescent="0.2">
      <c r="A1487" s="287"/>
      <c r="B1487" s="288"/>
      <c r="C1487" s="418"/>
    </row>
    <row r="1488" spans="1:3" ht="14.25" x14ac:dyDescent="0.2">
      <c r="A1488" s="287"/>
      <c r="B1488" s="288"/>
      <c r="C1488" s="418"/>
    </row>
    <row r="1489" spans="1:3" ht="14.25" x14ac:dyDescent="0.2">
      <c r="A1489" s="287"/>
      <c r="B1489" s="288"/>
      <c r="C1489" s="418"/>
    </row>
    <row r="1490" spans="1:3" ht="14.25" x14ac:dyDescent="0.2">
      <c r="A1490" s="287"/>
      <c r="B1490" s="288"/>
      <c r="C1490" s="418"/>
    </row>
    <row r="1491" spans="1:3" ht="14.25" x14ac:dyDescent="0.2">
      <c r="A1491" s="287"/>
      <c r="B1491" s="288"/>
      <c r="C1491" s="418"/>
    </row>
    <row r="1492" spans="1:3" ht="14.25" x14ac:dyDescent="0.2">
      <c r="A1492" s="287"/>
      <c r="B1492" s="288"/>
      <c r="C1492" s="418"/>
    </row>
    <row r="1493" spans="1:3" ht="14.25" x14ac:dyDescent="0.2">
      <c r="A1493" s="287"/>
      <c r="B1493" s="288"/>
      <c r="C1493" s="418"/>
    </row>
    <row r="1494" spans="1:3" ht="14.25" x14ac:dyDescent="0.2">
      <c r="A1494" s="287"/>
      <c r="B1494" s="288"/>
      <c r="C1494" s="418"/>
    </row>
    <row r="1495" spans="1:3" ht="14.25" x14ac:dyDescent="0.2">
      <c r="A1495" s="287"/>
      <c r="B1495" s="288"/>
      <c r="C1495" s="418"/>
    </row>
    <row r="1496" spans="1:3" ht="14.25" x14ac:dyDescent="0.2">
      <c r="A1496" s="287"/>
      <c r="B1496" s="288"/>
      <c r="C1496" s="418"/>
    </row>
    <row r="1497" spans="1:3" ht="14.25" x14ac:dyDescent="0.2">
      <c r="A1497" s="287"/>
      <c r="B1497" s="288"/>
      <c r="C1497" s="418"/>
    </row>
    <row r="1498" spans="1:3" ht="14.25" x14ac:dyDescent="0.2">
      <c r="A1498" s="287"/>
      <c r="B1498" s="288"/>
      <c r="C1498" s="418"/>
    </row>
    <row r="1499" spans="1:3" ht="14.25" x14ac:dyDescent="0.2">
      <c r="A1499" s="287"/>
      <c r="B1499" s="288"/>
      <c r="C1499" s="418"/>
    </row>
    <row r="1500" spans="1:3" ht="14.25" x14ac:dyDescent="0.2">
      <c r="A1500" s="287"/>
      <c r="B1500" s="288"/>
      <c r="C1500" s="418"/>
    </row>
    <row r="1501" spans="1:3" ht="14.25" x14ac:dyDescent="0.2">
      <c r="A1501" s="287"/>
      <c r="B1501" s="288"/>
      <c r="C1501" s="418"/>
    </row>
    <row r="1502" spans="1:3" ht="14.25" x14ac:dyDescent="0.2">
      <c r="A1502" s="287"/>
      <c r="B1502" s="288"/>
      <c r="C1502" s="418"/>
    </row>
    <row r="1503" spans="1:3" ht="14.25" x14ac:dyDescent="0.2">
      <c r="A1503" s="287"/>
      <c r="B1503" s="288"/>
      <c r="C1503" s="418"/>
    </row>
    <row r="1504" spans="1:3" ht="14.25" x14ac:dyDescent="0.2">
      <c r="A1504" s="287"/>
      <c r="B1504" s="288"/>
      <c r="C1504" s="418"/>
    </row>
    <row r="1505" spans="1:3" ht="14.25" x14ac:dyDescent="0.2">
      <c r="A1505" s="287"/>
      <c r="B1505" s="288"/>
      <c r="C1505" s="418"/>
    </row>
    <row r="1506" spans="1:3" ht="14.25" x14ac:dyDescent="0.2">
      <c r="A1506" s="287"/>
      <c r="B1506" s="288"/>
      <c r="C1506" s="418"/>
    </row>
    <row r="1507" spans="1:3" ht="14.25" x14ac:dyDescent="0.2">
      <c r="A1507" s="287"/>
      <c r="B1507" s="288"/>
      <c r="C1507" s="418"/>
    </row>
    <row r="1508" spans="1:3" ht="14.25" x14ac:dyDescent="0.2">
      <c r="A1508" s="287"/>
      <c r="B1508" s="288"/>
      <c r="C1508" s="418"/>
    </row>
    <row r="1509" spans="1:3" ht="14.25" x14ac:dyDescent="0.2">
      <c r="A1509" s="287"/>
      <c r="B1509" s="288"/>
      <c r="C1509" s="418"/>
    </row>
    <row r="1510" spans="1:3" ht="14.25" x14ac:dyDescent="0.2">
      <c r="A1510" s="287"/>
      <c r="B1510" s="288"/>
      <c r="C1510" s="418"/>
    </row>
    <row r="1511" spans="1:3" ht="14.25" x14ac:dyDescent="0.2">
      <c r="A1511" s="287"/>
      <c r="B1511" s="288"/>
      <c r="C1511" s="418"/>
    </row>
    <row r="1512" spans="1:3" ht="14.25" x14ac:dyDescent="0.2">
      <c r="A1512" s="287"/>
      <c r="B1512" s="288"/>
      <c r="C1512" s="418"/>
    </row>
    <row r="1513" spans="1:3" ht="14.25" x14ac:dyDescent="0.2">
      <c r="A1513" s="287"/>
      <c r="B1513" s="288"/>
      <c r="C1513" s="418"/>
    </row>
    <row r="1514" spans="1:3" ht="14.25" x14ac:dyDescent="0.2">
      <c r="A1514" s="287"/>
      <c r="B1514" s="288"/>
      <c r="C1514" s="418"/>
    </row>
    <row r="1515" spans="1:3" ht="14.25" x14ac:dyDescent="0.2">
      <c r="A1515" s="287"/>
      <c r="B1515" s="288"/>
      <c r="C1515" s="418"/>
    </row>
    <row r="1516" spans="1:3" ht="14.25" x14ac:dyDescent="0.2">
      <c r="A1516" s="287"/>
      <c r="B1516" s="288"/>
      <c r="C1516" s="418"/>
    </row>
    <row r="1517" spans="1:3" ht="14.25" x14ac:dyDescent="0.2">
      <c r="A1517" s="287"/>
      <c r="B1517" s="288"/>
      <c r="C1517" s="418"/>
    </row>
    <row r="1518" spans="1:3" ht="14.25" x14ac:dyDescent="0.2">
      <c r="A1518" s="287"/>
      <c r="B1518" s="288"/>
      <c r="C1518" s="418"/>
    </row>
    <row r="1519" spans="1:3" ht="14.25" x14ac:dyDescent="0.2">
      <c r="A1519" s="287"/>
      <c r="B1519" s="288"/>
      <c r="C1519" s="418"/>
    </row>
    <row r="1520" spans="1:3" ht="14.25" x14ac:dyDescent="0.2">
      <c r="A1520" s="287"/>
      <c r="B1520" s="288"/>
      <c r="C1520" s="418"/>
    </row>
    <row r="1521" spans="1:3" ht="14.25" x14ac:dyDescent="0.2">
      <c r="A1521" s="287"/>
      <c r="B1521" s="288"/>
      <c r="C1521" s="418"/>
    </row>
    <row r="1522" spans="1:3" ht="14.25" x14ac:dyDescent="0.2">
      <c r="A1522" s="287"/>
      <c r="B1522" s="288"/>
      <c r="C1522" s="418"/>
    </row>
    <row r="1523" spans="1:3" ht="14.25" x14ac:dyDescent="0.2">
      <c r="A1523" s="287"/>
      <c r="B1523" s="288"/>
      <c r="C1523" s="418"/>
    </row>
    <row r="1524" spans="1:3" ht="14.25" x14ac:dyDescent="0.2">
      <c r="A1524" s="287"/>
      <c r="B1524" s="288"/>
      <c r="C1524" s="418"/>
    </row>
    <row r="1525" spans="1:3" ht="14.25" x14ac:dyDescent="0.2">
      <c r="A1525" s="287"/>
      <c r="B1525" s="288"/>
      <c r="C1525" s="418"/>
    </row>
    <row r="1526" spans="1:3" ht="14.25" x14ac:dyDescent="0.2">
      <c r="A1526" s="287"/>
      <c r="B1526" s="288"/>
      <c r="C1526" s="418"/>
    </row>
    <row r="1527" spans="1:3" ht="14.25" x14ac:dyDescent="0.2">
      <c r="A1527" s="287"/>
      <c r="B1527" s="288"/>
      <c r="C1527" s="418"/>
    </row>
    <row r="1528" spans="1:3" ht="14.25" x14ac:dyDescent="0.2">
      <c r="A1528" s="287"/>
      <c r="B1528" s="288"/>
      <c r="C1528" s="418"/>
    </row>
    <row r="1529" spans="1:3" ht="14.25" x14ac:dyDescent="0.2">
      <c r="A1529" s="287"/>
      <c r="B1529" s="288"/>
      <c r="C1529" s="418"/>
    </row>
    <row r="1530" spans="1:3" ht="14.25" x14ac:dyDescent="0.2">
      <c r="A1530" s="287"/>
      <c r="B1530" s="288"/>
      <c r="C1530" s="418"/>
    </row>
    <row r="1531" spans="1:3" ht="14.25" x14ac:dyDescent="0.2">
      <c r="A1531" s="287"/>
      <c r="B1531" s="288"/>
      <c r="C1531" s="418"/>
    </row>
    <row r="1532" spans="1:3" ht="14.25" x14ac:dyDescent="0.2">
      <c r="A1532" s="287"/>
      <c r="B1532" s="288"/>
      <c r="C1532" s="418"/>
    </row>
    <row r="1533" spans="1:3" ht="14.25" x14ac:dyDescent="0.2">
      <c r="A1533" s="287"/>
      <c r="B1533" s="288"/>
      <c r="C1533" s="418"/>
    </row>
    <row r="1534" spans="1:3" ht="14.25" x14ac:dyDescent="0.2">
      <c r="A1534" s="287"/>
      <c r="B1534" s="288"/>
      <c r="C1534" s="418"/>
    </row>
    <row r="1535" spans="1:3" ht="14.25" x14ac:dyDescent="0.2">
      <c r="A1535" s="287"/>
      <c r="B1535" s="288"/>
      <c r="C1535" s="418"/>
    </row>
    <row r="1536" spans="1:3" ht="14.25" x14ac:dyDescent="0.2">
      <c r="A1536" s="287"/>
      <c r="B1536" s="288"/>
      <c r="C1536" s="418"/>
    </row>
    <row r="1537" spans="1:3" ht="14.25" x14ac:dyDescent="0.2">
      <c r="A1537" s="287"/>
      <c r="B1537" s="288"/>
      <c r="C1537" s="418"/>
    </row>
    <row r="1538" spans="1:3" ht="14.25" x14ac:dyDescent="0.2">
      <c r="A1538" s="287"/>
      <c r="B1538" s="288"/>
      <c r="C1538" s="418"/>
    </row>
    <row r="1539" spans="1:3" ht="14.25" x14ac:dyDescent="0.2">
      <c r="A1539" s="287"/>
      <c r="B1539" s="288"/>
      <c r="C1539" s="418"/>
    </row>
    <row r="1540" spans="1:3" ht="14.25" x14ac:dyDescent="0.2">
      <c r="A1540" s="287"/>
      <c r="B1540" s="288"/>
      <c r="C1540" s="418"/>
    </row>
    <row r="1541" spans="1:3" ht="14.25" x14ac:dyDescent="0.2">
      <c r="A1541" s="287"/>
      <c r="B1541" s="288"/>
      <c r="C1541" s="418"/>
    </row>
    <row r="1542" spans="1:3" ht="14.25" x14ac:dyDescent="0.2">
      <c r="A1542" s="287"/>
      <c r="B1542" s="288"/>
      <c r="C1542" s="418"/>
    </row>
    <row r="1543" spans="1:3" ht="14.25" x14ac:dyDescent="0.2">
      <c r="A1543" s="287"/>
      <c r="B1543" s="288"/>
      <c r="C1543" s="418"/>
    </row>
    <row r="1544" spans="1:3" ht="14.25" x14ac:dyDescent="0.2">
      <c r="A1544" s="287"/>
      <c r="B1544" s="288"/>
      <c r="C1544" s="418"/>
    </row>
    <row r="1545" spans="1:3" ht="14.25" x14ac:dyDescent="0.2">
      <c r="A1545" s="287"/>
      <c r="B1545" s="288"/>
      <c r="C1545" s="418"/>
    </row>
    <row r="1546" spans="1:3" ht="14.25" x14ac:dyDescent="0.2">
      <c r="A1546" s="287"/>
      <c r="B1546" s="288"/>
      <c r="C1546" s="418"/>
    </row>
    <row r="1547" spans="1:3" ht="14.25" x14ac:dyDescent="0.2">
      <c r="A1547" s="287"/>
      <c r="B1547" s="288"/>
      <c r="C1547" s="418"/>
    </row>
    <row r="1548" spans="1:3" ht="14.25" x14ac:dyDescent="0.2">
      <c r="A1548" s="287"/>
      <c r="B1548" s="288"/>
      <c r="C1548" s="418"/>
    </row>
    <row r="1549" spans="1:3" ht="14.25" x14ac:dyDescent="0.2">
      <c r="A1549" s="287"/>
      <c r="B1549" s="288"/>
      <c r="C1549" s="418"/>
    </row>
    <row r="1550" spans="1:3" ht="14.25" x14ac:dyDescent="0.2">
      <c r="A1550" s="287"/>
      <c r="B1550" s="288"/>
      <c r="C1550" s="418"/>
    </row>
    <row r="1551" spans="1:3" ht="14.25" x14ac:dyDescent="0.2">
      <c r="A1551" s="287"/>
      <c r="B1551" s="288"/>
      <c r="C1551" s="418"/>
    </row>
    <row r="1552" spans="1:3" ht="14.25" x14ac:dyDescent="0.2">
      <c r="A1552" s="287"/>
      <c r="B1552" s="288"/>
      <c r="C1552" s="418"/>
    </row>
    <row r="1553" spans="1:3" ht="14.25" x14ac:dyDescent="0.2">
      <c r="A1553" s="287"/>
      <c r="B1553" s="288"/>
      <c r="C1553" s="418"/>
    </row>
    <row r="1554" spans="1:3" ht="14.25" x14ac:dyDescent="0.2">
      <c r="A1554" s="287"/>
      <c r="B1554" s="288"/>
      <c r="C1554" s="418"/>
    </row>
    <row r="1555" spans="1:3" ht="14.25" x14ac:dyDescent="0.2">
      <c r="A1555" s="287"/>
      <c r="B1555" s="288"/>
      <c r="C1555" s="418"/>
    </row>
    <row r="1556" spans="1:3" ht="14.25" x14ac:dyDescent="0.2">
      <c r="A1556" s="287"/>
      <c r="B1556" s="288"/>
      <c r="C1556" s="418"/>
    </row>
    <row r="1557" spans="1:3" ht="14.25" x14ac:dyDescent="0.2">
      <c r="A1557" s="287"/>
      <c r="B1557" s="288"/>
      <c r="C1557" s="418"/>
    </row>
    <row r="1558" spans="1:3" ht="14.25" x14ac:dyDescent="0.2">
      <c r="A1558" s="287"/>
      <c r="B1558" s="288"/>
      <c r="C1558" s="418"/>
    </row>
    <row r="1559" spans="1:3" ht="14.25" x14ac:dyDescent="0.2">
      <c r="A1559" s="287"/>
      <c r="B1559" s="288"/>
      <c r="C1559" s="418"/>
    </row>
    <row r="1560" spans="1:3" ht="14.25" x14ac:dyDescent="0.2">
      <c r="A1560" s="287"/>
      <c r="B1560" s="288"/>
      <c r="C1560" s="418"/>
    </row>
    <row r="1561" spans="1:3" ht="14.25" x14ac:dyDescent="0.2">
      <c r="A1561" s="287"/>
      <c r="B1561" s="288"/>
      <c r="C1561" s="418"/>
    </row>
    <row r="1562" spans="1:3" ht="14.25" x14ac:dyDescent="0.2">
      <c r="A1562" s="287"/>
      <c r="B1562" s="288"/>
      <c r="C1562" s="418"/>
    </row>
    <row r="1563" spans="1:3" ht="14.25" x14ac:dyDescent="0.2">
      <c r="A1563" s="287"/>
      <c r="B1563" s="288"/>
      <c r="C1563" s="418"/>
    </row>
    <row r="1564" spans="1:3" ht="14.25" x14ac:dyDescent="0.2">
      <c r="A1564" s="287"/>
      <c r="B1564" s="288"/>
      <c r="C1564" s="418"/>
    </row>
    <row r="1565" spans="1:3" ht="14.25" x14ac:dyDescent="0.2">
      <c r="A1565" s="287"/>
      <c r="B1565" s="288"/>
      <c r="C1565" s="418"/>
    </row>
    <row r="1566" spans="1:3" ht="14.25" x14ac:dyDescent="0.2">
      <c r="A1566" s="287"/>
      <c r="B1566" s="288"/>
      <c r="C1566" s="418"/>
    </row>
    <row r="1567" spans="1:3" ht="14.25" x14ac:dyDescent="0.2">
      <c r="A1567" s="287"/>
      <c r="B1567" s="288"/>
      <c r="C1567" s="418"/>
    </row>
    <row r="1568" spans="1:3" ht="14.25" x14ac:dyDescent="0.2">
      <c r="A1568" s="287"/>
      <c r="B1568" s="288"/>
      <c r="C1568" s="418"/>
    </row>
    <row r="1569" spans="1:3" ht="14.25" x14ac:dyDescent="0.2">
      <c r="A1569" s="287"/>
      <c r="B1569" s="288"/>
      <c r="C1569" s="418"/>
    </row>
    <row r="1570" spans="1:3" ht="14.25" x14ac:dyDescent="0.2">
      <c r="A1570" s="287"/>
      <c r="B1570" s="288"/>
      <c r="C1570" s="418"/>
    </row>
    <row r="1571" spans="1:3" ht="14.25" x14ac:dyDescent="0.2">
      <c r="A1571" s="287"/>
      <c r="B1571" s="288"/>
      <c r="C1571" s="418"/>
    </row>
    <row r="1572" spans="1:3" ht="14.25" x14ac:dyDescent="0.2">
      <c r="A1572" s="287"/>
      <c r="B1572" s="288"/>
      <c r="C1572" s="418"/>
    </row>
    <row r="1573" spans="1:3" ht="14.25" x14ac:dyDescent="0.2">
      <c r="A1573" s="287"/>
      <c r="B1573" s="288"/>
      <c r="C1573" s="418"/>
    </row>
    <row r="1574" spans="1:3" ht="14.25" x14ac:dyDescent="0.2">
      <c r="A1574" s="287"/>
      <c r="B1574" s="288"/>
      <c r="C1574" s="418"/>
    </row>
    <row r="1575" spans="1:3" ht="14.25" x14ac:dyDescent="0.2">
      <c r="A1575" s="287"/>
      <c r="B1575" s="288"/>
      <c r="C1575" s="418"/>
    </row>
    <row r="1576" spans="1:3" ht="14.25" x14ac:dyDescent="0.2">
      <c r="A1576" s="287"/>
      <c r="B1576" s="288"/>
      <c r="C1576" s="418"/>
    </row>
    <row r="1577" spans="1:3" ht="14.25" x14ac:dyDescent="0.2">
      <c r="A1577" s="287"/>
      <c r="B1577" s="288"/>
      <c r="C1577" s="418"/>
    </row>
    <row r="1578" spans="1:3" ht="14.25" x14ac:dyDescent="0.2">
      <c r="A1578" s="287"/>
      <c r="B1578" s="288"/>
      <c r="C1578" s="418"/>
    </row>
    <row r="1579" spans="1:3" ht="14.25" x14ac:dyDescent="0.2">
      <c r="A1579" s="287"/>
      <c r="B1579" s="288"/>
      <c r="C1579" s="418"/>
    </row>
    <row r="1580" spans="1:3" ht="14.25" x14ac:dyDescent="0.2">
      <c r="A1580" s="287"/>
      <c r="B1580" s="288"/>
      <c r="C1580" s="418"/>
    </row>
    <row r="1581" spans="1:3" ht="14.25" x14ac:dyDescent="0.2">
      <c r="A1581" s="287"/>
      <c r="B1581" s="288"/>
      <c r="C1581" s="418"/>
    </row>
    <row r="1582" spans="1:3" ht="14.25" x14ac:dyDescent="0.2">
      <c r="A1582" s="287"/>
      <c r="B1582" s="288"/>
      <c r="C1582" s="418"/>
    </row>
    <row r="1583" spans="1:3" ht="14.25" x14ac:dyDescent="0.2">
      <c r="A1583" s="287"/>
      <c r="B1583" s="288"/>
      <c r="C1583" s="418"/>
    </row>
    <row r="1584" spans="1:3" ht="14.25" x14ac:dyDescent="0.2">
      <c r="A1584" s="287"/>
      <c r="B1584" s="288"/>
      <c r="C1584" s="418"/>
    </row>
    <row r="1585" spans="1:3" ht="14.25" x14ac:dyDescent="0.2">
      <c r="A1585" s="287"/>
      <c r="B1585" s="288"/>
      <c r="C1585" s="418"/>
    </row>
    <row r="1586" spans="1:3" ht="14.25" x14ac:dyDescent="0.2">
      <c r="A1586" s="287"/>
      <c r="B1586" s="288"/>
      <c r="C1586" s="418"/>
    </row>
    <row r="1587" spans="1:3" ht="14.25" x14ac:dyDescent="0.2">
      <c r="A1587" s="287"/>
      <c r="B1587" s="288"/>
      <c r="C1587" s="418"/>
    </row>
    <row r="1588" spans="1:3" ht="14.25" x14ac:dyDescent="0.2">
      <c r="A1588" s="287"/>
      <c r="B1588" s="288"/>
      <c r="C1588" s="418"/>
    </row>
    <row r="1589" spans="1:3" ht="14.25" x14ac:dyDescent="0.2">
      <c r="A1589" s="287"/>
      <c r="B1589" s="288"/>
      <c r="C1589" s="418"/>
    </row>
    <row r="1590" spans="1:3" ht="14.25" x14ac:dyDescent="0.2">
      <c r="A1590" s="287"/>
      <c r="B1590" s="288"/>
      <c r="C1590" s="418"/>
    </row>
    <row r="1591" spans="1:3" ht="14.25" x14ac:dyDescent="0.2">
      <c r="A1591" s="287"/>
      <c r="B1591" s="288"/>
      <c r="C1591" s="418"/>
    </row>
    <row r="1592" spans="1:3" ht="14.25" x14ac:dyDescent="0.2">
      <c r="A1592" s="287"/>
      <c r="B1592" s="288"/>
      <c r="C1592" s="418"/>
    </row>
    <row r="1593" spans="1:3" ht="14.25" x14ac:dyDescent="0.2">
      <c r="A1593" s="287"/>
      <c r="B1593" s="288"/>
      <c r="C1593" s="418"/>
    </row>
    <row r="1594" spans="1:3" ht="14.25" x14ac:dyDescent="0.2">
      <c r="A1594" s="287"/>
      <c r="B1594" s="288"/>
      <c r="C1594" s="418"/>
    </row>
    <row r="1595" spans="1:3" ht="14.25" x14ac:dyDescent="0.2">
      <c r="A1595" s="287"/>
      <c r="B1595" s="288"/>
      <c r="C1595" s="418"/>
    </row>
    <row r="1596" spans="1:3" ht="14.25" x14ac:dyDescent="0.2">
      <c r="A1596" s="287"/>
      <c r="B1596" s="288"/>
      <c r="C1596" s="418"/>
    </row>
    <row r="1597" spans="1:3" ht="14.25" x14ac:dyDescent="0.2">
      <c r="A1597" s="287"/>
      <c r="B1597" s="288"/>
      <c r="C1597" s="418"/>
    </row>
    <row r="1598" spans="1:3" ht="14.25" x14ac:dyDescent="0.2">
      <c r="A1598" s="287"/>
      <c r="B1598" s="288"/>
      <c r="C1598" s="418"/>
    </row>
    <row r="1599" spans="1:3" ht="14.25" x14ac:dyDescent="0.2">
      <c r="A1599" s="287"/>
      <c r="B1599" s="288"/>
      <c r="C1599" s="418"/>
    </row>
    <row r="1600" spans="1:3" ht="14.25" x14ac:dyDescent="0.2">
      <c r="A1600" s="287"/>
      <c r="B1600" s="288"/>
      <c r="C1600" s="418"/>
    </row>
    <row r="1601" spans="1:3" ht="14.25" x14ac:dyDescent="0.2">
      <c r="A1601" s="287"/>
      <c r="B1601" s="288"/>
      <c r="C1601" s="418"/>
    </row>
    <row r="1602" spans="1:3" ht="14.25" x14ac:dyDescent="0.2">
      <c r="A1602" s="287"/>
      <c r="B1602" s="288"/>
      <c r="C1602" s="418"/>
    </row>
    <row r="1603" spans="1:3" ht="14.25" x14ac:dyDescent="0.2">
      <c r="A1603" s="287"/>
      <c r="B1603" s="288"/>
      <c r="C1603" s="418"/>
    </row>
    <row r="1604" spans="1:3" ht="14.25" x14ac:dyDescent="0.2">
      <c r="A1604" s="287"/>
      <c r="B1604" s="288"/>
      <c r="C1604" s="418"/>
    </row>
    <row r="1605" spans="1:3" ht="14.25" x14ac:dyDescent="0.2">
      <c r="A1605" s="287"/>
      <c r="B1605" s="288"/>
      <c r="C1605" s="418"/>
    </row>
    <row r="1606" spans="1:3" ht="14.25" x14ac:dyDescent="0.2">
      <c r="A1606" s="287"/>
      <c r="B1606" s="288"/>
      <c r="C1606" s="418"/>
    </row>
    <row r="1607" spans="1:3" ht="14.25" x14ac:dyDescent="0.2">
      <c r="A1607" s="287"/>
      <c r="B1607" s="288"/>
      <c r="C1607" s="418"/>
    </row>
    <row r="1608" spans="1:3" ht="14.25" x14ac:dyDescent="0.2">
      <c r="A1608" s="287"/>
      <c r="B1608" s="288"/>
      <c r="C1608" s="418"/>
    </row>
    <row r="1609" spans="1:3" ht="14.25" x14ac:dyDescent="0.2">
      <c r="A1609" s="287"/>
      <c r="B1609" s="288"/>
      <c r="C1609" s="418"/>
    </row>
    <row r="1610" spans="1:3" ht="14.25" x14ac:dyDescent="0.2">
      <c r="A1610" s="287"/>
      <c r="B1610" s="288"/>
      <c r="C1610" s="418"/>
    </row>
    <row r="1611" spans="1:3" ht="14.25" x14ac:dyDescent="0.2">
      <c r="A1611" s="287"/>
      <c r="B1611" s="288"/>
      <c r="C1611" s="418"/>
    </row>
    <row r="1612" spans="1:3" ht="14.25" x14ac:dyDescent="0.2">
      <c r="A1612" s="287"/>
      <c r="B1612" s="288"/>
      <c r="C1612" s="418"/>
    </row>
    <row r="1613" spans="1:3" ht="14.25" x14ac:dyDescent="0.2">
      <c r="A1613" s="287"/>
      <c r="B1613" s="288"/>
      <c r="C1613" s="418"/>
    </row>
    <row r="1614" spans="1:3" ht="14.25" x14ac:dyDescent="0.2">
      <c r="A1614" s="287"/>
      <c r="B1614" s="288"/>
      <c r="C1614" s="418"/>
    </row>
    <row r="1615" spans="1:3" ht="14.25" x14ac:dyDescent="0.2">
      <c r="A1615" s="287"/>
      <c r="B1615" s="288"/>
      <c r="C1615" s="418"/>
    </row>
    <row r="1616" spans="1:3" ht="14.25" x14ac:dyDescent="0.2">
      <c r="A1616" s="287"/>
      <c r="B1616" s="288"/>
      <c r="C1616" s="418"/>
    </row>
    <row r="1617" spans="1:3" ht="14.25" x14ac:dyDescent="0.2">
      <c r="A1617" s="287"/>
      <c r="B1617" s="288"/>
      <c r="C1617" s="418"/>
    </row>
    <row r="1618" spans="1:3" ht="14.25" x14ac:dyDescent="0.2">
      <c r="A1618" s="287"/>
      <c r="B1618" s="288"/>
      <c r="C1618" s="418"/>
    </row>
    <row r="1619" spans="1:3" ht="14.25" x14ac:dyDescent="0.2">
      <c r="A1619" s="287"/>
      <c r="B1619" s="288"/>
      <c r="C1619" s="418"/>
    </row>
    <row r="1620" spans="1:3" ht="14.25" x14ac:dyDescent="0.2">
      <c r="A1620" s="287"/>
      <c r="B1620" s="288"/>
      <c r="C1620" s="418"/>
    </row>
    <row r="1621" spans="1:3" ht="14.25" x14ac:dyDescent="0.2">
      <c r="A1621" s="287"/>
      <c r="B1621" s="288"/>
      <c r="C1621" s="418"/>
    </row>
    <row r="1622" spans="1:3" ht="14.25" x14ac:dyDescent="0.2">
      <c r="A1622" s="287"/>
      <c r="B1622" s="288"/>
      <c r="C1622" s="418"/>
    </row>
    <row r="1623" spans="1:3" ht="14.25" x14ac:dyDescent="0.2">
      <c r="A1623" s="287"/>
      <c r="B1623" s="288"/>
      <c r="C1623" s="418"/>
    </row>
    <row r="1624" spans="1:3" ht="14.25" x14ac:dyDescent="0.2">
      <c r="A1624" s="287"/>
      <c r="B1624" s="288"/>
      <c r="C1624" s="418"/>
    </row>
    <row r="1625" spans="1:3" ht="14.25" x14ac:dyDescent="0.2">
      <c r="A1625" s="287"/>
      <c r="B1625" s="288"/>
      <c r="C1625" s="418"/>
    </row>
    <row r="1626" spans="1:3" ht="14.25" x14ac:dyDescent="0.2">
      <c r="A1626" s="287"/>
      <c r="B1626" s="288"/>
      <c r="C1626" s="418"/>
    </row>
    <row r="1627" spans="1:3" ht="14.25" x14ac:dyDescent="0.2">
      <c r="A1627" s="287"/>
      <c r="B1627" s="288"/>
      <c r="C1627" s="418"/>
    </row>
    <row r="1628" spans="1:3" ht="14.25" x14ac:dyDescent="0.2">
      <c r="A1628" s="287"/>
      <c r="B1628" s="288"/>
      <c r="C1628" s="418"/>
    </row>
    <row r="1629" spans="1:3" ht="14.25" x14ac:dyDescent="0.2">
      <c r="A1629" s="287"/>
      <c r="B1629" s="288"/>
      <c r="C1629" s="418"/>
    </row>
    <row r="1630" spans="1:3" ht="14.25" x14ac:dyDescent="0.2">
      <c r="A1630" s="287"/>
      <c r="B1630" s="288"/>
      <c r="C1630" s="418"/>
    </row>
    <row r="1631" spans="1:3" ht="14.25" x14ac:dyDescent="0.2">
      <c r="A1631" s="287"/>
      <c r="B1631" s="288"/>
      <c r="C1631" s="418"/>
    </row>
    <row r="1632" spans="1:3" ht="14.25" x14ac:dyDescent="0.2">
      <c r="A1632" s="287"/>
      <c r="B1632" s="288"/>
      <c r="C1632" s="418"/>
    </row>
    <row r="1633" spans="1:3" ht="14.25" x14ac:dyDescent="0.2">
      <c r="A1633" s="287"/>
      <c r="B1633" s="288"/>
      <c r="C1633" s="418"/>
    </row>
    <row r="1634" spans="1:3" ht="14.25" x14ac:dyDescent="0.2">
      <c r="A1634" s="287"/>
      <c r="B1634" s="288"/>
      <c r="C1634" s="418"/>
    </row>
    <row r="1635" spans="1:3" ht="14.25" x14ac:dyDescent="0.2">
      <c r="A1635" s="287"/>
      <c r="B1635" s="288"/>
      <c r="C1635" s="418"/>
    </row>
    <row r="1636" spans="1:3" ht="14.25" x14ac:dyDescent="0.2">
      <c r="A1636" s="287"/>
      <c r="B1636" s="288"/>
      <c r="C1636" s="418"/>
    </row>
    <row r="1637" spans="1:3" ht="14.25" x14ac:dyDescent="0.2">
      <c r="A1637" s="287"/>
      <c r="B1637" s="288"/>
      <c r="C1637" s="418"/>
    </row>
    <row r="1638" spans="1:3" ht="14.25" x14ac:dyDescent="0.2">
      <c r="A1638" s="287"/>
      <c r="B1638" s="288"/>
      <c r="C1638" s="418"/>
    </row>
    <row r="1639" spans="1:3" ht="14.25" x14ac:dyDescent="0.2">
      <c r="A1639" s="287"/>
      <c r="B1639" s="288"/>
      <c r="C1639" s="418"/>
    </row>
    <row r="1640" spans="1:3" ht="14.25" x14ac:dyDescent="0.2">
      <c r="A1640" s="287"/>
      <c r="B1640" s="288"/>
      <c r="C1640" s="418"/>
    </row>
    <row r="1641" spans="1:3" ht="14.25" x14ac:dyDescent="0.2">
      <c r="A1641" s="287"/>
      <c r="B1641" s="288"/>
      <c r="C1641" s="418"/>
    </row>
    <row r="1642" spans="1:3" ht="14.25" x14ac:dyDescent="0.2">
      <c r="A1642" s="287"/>
      <c r="B1642" s="288"/>
      <c r="C1642" s="418"/>
    </row>
    <row r="1643" spans="1:3" ht="14.25" x14ac:dyDescent="0.2">
      <c r="A1643" s="287"/>
      <c r="B1643" s="288"/>
      <c r="C1643" s="418"/>
    </row>
    <row r="1644" spans="1:3" ht="14.25" x14ac:dyDescent="0.2">
      <c r="A1644" s="287"/>
      <c r="B1644" s="288"/>
      <c r="C1644" s="418"/>
    </row>
    <row r="1645" spans="1:3" ht="14.25" x14ac:dyDescent="0.2">
      <c r="A1645" s="287"/>
      <c r="B1645" s="288"/>
      <c r="C1645" s="418"/>
    </row>
    <row r="1646" spans="1:3" ht="14.25" x14ac:dyDescent="0.2">
      <c r="A1646" s="287"/>
      <c r="B1646" s="288"/>
      <c r="C1646" s="418"/>
    </row>
    <row r="1647" spans="1:3" ht="14.25" x14ac:dyDescent="0.2">
      <c r="A1647" s="287"/>
      <c r="B1647" s="288"/>
      <c r="C1647" s="418"/>
    </row>
    <row r="1648" spans="1:3" ht="14.25" x14ac:dyDescent="0.2">
      <c r="A1648" s="287"/>
      <c r="B1648" s="288"/>
      <c r="C1648" s="418"/>
    </row>
    <row r="1649" spans="1:3" ht="14.25" x14ac:dyDescent="0.2">
      <c r="A1649" s="287"/>
      <c r="B1649" s="288"/>
      <c r="C1649" s="418"/>
    </row>
    <row r="1650" spans="1:3" ht="14.25" x14ac:dyDescent="0.2">
      <c r="A1650" s="287"/>
      <c r="B1650" s="288"/>
      <c r="C1650" s="418"/>
    </row>
    <row r="1651" spans="1:3" ht="14.25" x14ac:dyDescent="0.2">
      <c r="A1651" s="287"/>
      <c r="B1651" s="288"/>
      <c r="C1651" s="418"/>
    </row>
    <row r="1652" spans="1:3" ht="14.25" x14ac:dyDescent="0.2">
      <c r="A1652" s="287"/>
      <c r="B1652" s="288"/>
      <c r="C1652" s="418"/>
    </row>
    <row r="1653" spans="1:3" ht="14.25" x14ac:dyDescent="0.2">
      <c r="A1653" s="287"/>
      <c r="B1653" s="288"/>
      <c r="C1653" s="418"/>
    </row>
    <row r="1654" spans="1:3" ht="14.25" x14ac:dyDescent="0.2">
      <c r="A1654" s="287"/>
      <c r="B1654" s="288"/>
      <c r="C1654" s="418"/>
    </row>
    <row r="1655" spans="1:3" ht="14.25" x14ac:dyDescent="0.2">
      <c r="A1655" s="287"/>
      <c r="B1655" s="288"/>
      <c r="C1655" s="418"/>
    </row>
    <row r="1656" spans="1:3" ht="14.25" x14ac:dyDescent="0.2">
      <c r="A1656" s="287"/>
      <c r="B1656" s="288"/>
      <c r="C1656" s="418"/>
    </row>
    <row r="1657" spans="1:3" ht="14.25" x14ac:dyDescent="0.2">
      <c r="A1657" s="287"/>
      <c r="B1657" s="288"/>
      <c r="C1657" s="418"/>
    </row>
    <row r="1658" spans="1:3" ht="14.25" x14ac:dyDescent="0.2">
      <c r="A1658" s="287"/>
      <c r="B1658" s="288"/>
      <c r="C1658" s="418"/>
    </row>
    <row r="1659" spans="1:3" ht="14.25" x14ac:dyDescent="0.2">
      <c r="A1659" s="287"/>
      <c r="B1659" s="288"/>
      <c r="C1659" s="418"/>
    </row>
    <row r="1660" spans="1:3" ht="14.25" x14ac:dyDescent="0.2">
      <c r="A1660" s="287"/>
      <c r="B1660" s="288"/>
      <c r="C1660" s="418"/>
    </row>
    <row r="1661" spans="1:3" ht="14.25" x14ac:dyDescent="0.2">
      <c r="A1661" s="287"/>
      <c r="B1661" s="288"/>
      <c r="C1661" s="418"/>
    </row>
    <row r="1662" spans="1:3" ht="14.25" x14ac:dyDescent="0.2">
      <c r="A1662" s="287"/>
      <c r="B1662" s="288"/>
      <c r="C1662" s="418"/>
    </row>
    <row r="1663" spans="1:3" ht="14.25" x14ac:dyDescent="0.2">
      <c r="A1663" s="287"/>
      <c r="B1663" s="288"/>
      <c r="C1663" s="418"/>
    </row>
    <row r="1664" spans="1:3" ht="14.25" x14ac:dyDescent="0.2">
      <c r="A1664" s="287"/>
      <c r="B1664" s="288"/>
      <c r="C1664" s="418"/>
    </row>
    <row r="1665" spans="1:3" ht="14.25" x14ac:dyDescent="0.2">
      <c r="A1665" s="287"/>
      <c r="B1665" s="288"/>
      <c r="C1665" s="418"/>
    </row>
    <row r="1666" spans="1:3" ht="14.25" x14ac:dyDescent="0.2">
      <c r="A1666" s="287"/>
      <c r="B1666" s="288"/>
      <c r="C1666" s="418"/>
    </row>
    <row r="1667" spans="1:3" ht="14.25" x14ac:dyDescent="0.2">
      <c r="A1667" s="287"/>
      <c r="B1667" s="288"/>
      <c r="C1667" s="418"/>
    </row>
    <row r="1668" spans="1:3" ht="14.25" x14ac:dyDescent="0.2">
      <c r="A1668" s="287"/>
      <c r="B1668" s="288"/>
      <c r="C1668" s="418"/>
    </row>
    <row r="1669" spans="1:3" ht="14.25" x14ac:dyDescent="0.2">
      <c r="A1669" s="287"/>
      <c r="B1669" s="288"/>
      <c r="C1669" s="418"/>
    </row>
    <row r="1670" spans="1:3" ht="14.25" x14ac:dyDescent="0.2">
      <c r="A1670" s="287"/>
      <c r="B1670" s="288"/>
      <c r="C1670" s="418"/>
    </row>
    <row r="1671" spans="1:3" ht="14.25" x14ac:dyDescent="0.2">
      <c r="A1671" s="287"/>
      <c r="B1671" s="288"/>
      <c r="C1671" s="418"/>
    </row>
    <row r="1672" spans="1:3" ht="14.25" x14ac:dyDescent="0.2">
      <c r="A1672" s="287"/>
      <c r="B1672" s="288"/>
      <c r="C1672" s="418"/>
    </row>
    <row r="1673" spans="1:3" ht="14.25" x14ac:dyDescent="0.2">
      <c r="A1673" s="287"/>
      <c r="B1673" s="288"/>
      <c r="C1673" s="418"/>
    </row>
    <row r="1674" spans="1:3" ht="14.25" x14ac:dyDescent="0.2">
      <c r="A1674" s="287"/>
      <c r="B1674" s="288"/>
      <c r="C1674" s="418"/>
    </row>
    <row r="1675" spans="1:3" ht="14.25" x14ac:dyDescent="0.2">
      <c r="A1675" s="287"/>
      <c r="B1675" s="288"/>
      <c r="C1675" s="418"/>
    </row>
    <row r="1676" spans="1:3" ht="14.25" x14ac:dyDescent="0.2">
      <c r="A1676" s="287"/>
      <c r="B1676" s="288"/>
      <c r="C1676" s="418"/>
    </row>
    <row r="1677" spans="1:3" ht="14.25" x14ac:dyDescent="0.2">
      <c r="A1677" s="287"/>
      <c r="B1677" s="288"/>
      <c r="C1677" s="418"/>
    </row>
    <row r="1678" spans="1:3" ht="14.25" x14ac:dyDescent="0.2">
      <c r="A1678" s="287"/>
      <c r="B1678" s="288"/>
      <c r="C1678" s="418"/>
    </row>
    <row r="1679" spans="1:3" ht="14.25" x14ac:dyDescent="0.2">
      <c r="A1679" s="287"/>
      <c r="B1679" s="288"/>
      <c r="C1679" s="418"/>
    </row>
    <row r="1680" spans="1:3" ht="14.25" x14ac:dyDescent="0.2">
      <c r="A1680" s="287"/>
      <c r="B1680" s="288"/>
      <c r="C1680" s="418"/>
    </row>
    <row r="1681" spans="1:3" ht="14.25" x14ac:dyDescent="0.2">
      <c r="A1681" s="287"/>
      <c r="B1681" s="288"/>
      <c r="C1681" s="418"/>
    </row>
    <row r="1682" spans="1:3" ht="14.25" x14ac:dyDescent="0.2">
      <c r="A1682" s="287"/>
      <c r="B1682" s="288"/>
      <c r="C1682" s="418"/>
    </row>
    <row r="1683" spans="1:3" ht="14.25" x14ac:dyDescent="0.2">
      <c r="A1683" s="287"/>
      <c r="B1683" s="288"/>
      <c r="C1683" s="418"/>
    </row>
    <row r="1684" spans="1:3" ht="14.25" x14ac:dyDescent="0.2">
      <c r="A1684" s="287"/>
      <c r="B1684" s="288"/>
      <c r="C1684" s="418"/>
    </row>
    <row r="1685" spans="1:3" ht="14.25" x14ac:dyDescent="0.2">
      <c r="A1685" s="287"/>
      <c r="B1685" s="288"/>
      <c r="C1685" s="418"/>
    </row>
    <row r="1686" spans="1:3" ht="14.25" x14ac:dyDescent="0.2">
      <c r="A1686" s="287"/>
      <c r="B1686" s="288"/>
      <c r="C1686" s="418"/>
    </row>
    <row r="1687" spans="1:3" ht="14.25" x14ac:dyDescent="0.2">
      <c r="A1687" s="287"/>
      <c r="B1687" s="288"/>
      <c r="C1687" s="418"/>
    </row>
    <row r="1688" spans="1:3" ht="14.25" x14ac:dyDescent="0.2">
      <c r="A1688" s="287"/>
      <c r="B1688" s="288"/>
      <c r="C1688" s="418"/>
    </row>
    <row r="1689" spans="1:3" ht="14.25" x14ac:dyDescent="0.2">
      <c r="A1689" s="287"/>
      <c r="B1689" s="288"/>
      <c r="C1689" s="418"/>
    </row>
    <row r="1690" spans="1:3" ht="14.25" x14ac:dyDescent="0.2">
      <c r="A1690" s="287"/>
      <c r="B1690" s="288"/>
      <c r="C1690" s="418"/>
    </row>
    <row r="1691" spans="1:3" ht="14.25" x14ac:dyDescent="0.2">
      <c r="A1691" s="287"/>
      <c r="B1691" s="288"/>
      <c r="C1691" s="418"/>
    </row>
    <row r="1692" spans="1:3" ht="14.25" x14ac:dyDescent="0.2">
      <c r="A1692" s="287"/>
      <c r="B1692" s="288"/>
      <c r="C1692" s="418"/>
    </row>
    <row r="1693" spans="1:3" ht="14.25" x14ac:dyDescent="0.2">
      <c r="A1693" s="287"/>
      <c r="B1693" s="288"/>
      <c r="C1693" s="418"/>
    </row>
    <row r="1694" spans="1:3" ht="14.25" x14ac:dyDescent="0.2">
      <c r="A1694" s="287"/>
      <c r="B1694" s="288"/>
      <c r="C1694" s="418"/>
    </row>
    <row r="1695" spans="1:3" ht="14.25" x14ac:dyDescent="0.2">
      <c r="A1695" s="287"/>
      <c r="B1695" s="288"/>
      <c r="C1695" s="418"/>
    </row>
    <row r="1696" spans="1:3" ht="14.25" x14ac:dyDescent="0.2">
      <c r="A1696" s="287"/>
      <c r="B1696" s="288"/>
      <c r="C1696" s="418"/>
    </row>
    <row r="1697" spans="1:3" ht="14.25" x14ac:dyDescent="0.2">
      <c r="A1697" s="287"/>
      <c r="B1697" s="288"/>
      <c r="C1697" s="418"/>
    </row>
    <row r="1698" spans="1:3" ht="14.25" x14ac:dyDescent="0.2">
      <c r="A1698" s="287"/>
      <c r="B1698" s="288"/>
      <c r="C1698" s="418"/>
    </row>
    <row r="1699" spans="1:3" ht="14.25" x14ac:dyDescent="0.2">
      <c r="A1699" s="287"/>
      <c r="B1699" s="288"/>
      <c r="C1699" s="418"/>
    </row>
    <row r="1700" spans="1:3" ht="14.25" x14ac:dyDescent="0.2">
      <c r="A1700" s="287"/>
      <c r="B1700" s="288"/>
      <c r="C1700" s="418"/>
    </row>
    <row r="1701" spans="1:3" ht="14.25" x14ac:dyDescent="0.2">
      <c r="A1701" s="287"/>
      <c r="B1701" s="288"/>
      <c r="C1701" s="418"/>
    </row>
    <row r="1702" spans="1:3" ht="14.25" x14ac:dyDescent="0.2">
      <c r="A1702" s="287"/>
      <c r="B1702" s="288"/>
      <c r="C1702" s="418"/>
    </row>
    <row r="1703" spans="1:3" ht="14.25" x14ac:dyDescent="0.2">
      <c r="A1703" s="287"/>
      <c r="B1703" s="288"/>
      <c r="C1703" s="418"/>
    </row>
    <row r="1704" spans="1:3" ht="14.25" x14ac:dyDescent="0.2">
      <c r="A1704" s="287"/>
      <c r="B1704" s="288"/>
      <c r="C1704" s="418"/>
    </row>
    <row r="1705" spans="1:3" ht="14.25" x14ac:dyDescent="0.2">
      <c r="A1705" s="287"/>
      <c r="B1705" s="288"/>
      <c r="C1705" s="418"/>
    </row>
    <row r="1706" spans="1:3" ht="14.25" x14ac:dyDescent="0.2">
      <c r="A1706" s="287"/>
      <c r="B1706" s="288"/>
      <c r="C1706" s="418"/>
    </row>
    <row r="1707" spans="1:3" ht="14.25" x14ac:dyDescent="0.2">
      <c r="A1707" s="287"/>
      <c r="B1707" s="288"/>
      <c r="C1707" s="418"/>
    </row>
    <row r="1708" spans="1:3" ht="14.25" x14ac:dyDescent="0.2">
      <c r="A1708" s="287"/>
      <c r="B1708" s="288"/>
      <c r="C1708" s="418"/>
    </row>
    <row r="1709" spans="1:3" ht="14.25" x14ac:dyDescent="0.2">
      <c r="A1709" s="287"/>
      <c r="B1709" s="288"/>
      <c r="C1709" s="418"/>
    </row>
    <row r="1710" spans="1:3" ht="14.25" x14ac:dyDescent="0.2">
      <c r="A1710" s="287"/>
      <c r="B1710" s="288"/>
      <c r="C1710" s="418"/>
    </row>
    <row r="1711" spans="1:3" ht="14.25" x14ac:dyDescent="0.2">
      <c r="A1711" s="287"/>
      <c r="B1711" s="288"/>
      <c r="C1711" s="418"/>
    </row>
    <row r="1712" spans="1:3" ht="14.25" x14ac:dyDescent="0.2">
      <c r="A1712" s="287"/>
      <c r="B1712" s="288"/>
      <c r="C1712" s="418"/>
    </row>
    <row r="1713" spans="1:3" ht="14.25" x14ac:dyDescent="0.2">
      <c r="A1713" s="287"/>
      <c r="B1713" s="288"/>
      <c r="C1713" s="418"/>
    </row>
    <row r="1714" spans="1:3" ht="14.25" x14ac:dyDescent="0.2">
      <c r="A1714" s="287"/>
      <c r="B1714" s="288"/>
      <c r="C1714" s="418"/>
    </row>
    <row r="1715" spans="1:3" ht="14.25" x14ac:dyDescent="0.2">
      <c r="A1715" s="287"/>
      <c r="B1715" s="288"/>
      <c r="C1715" s="418"/>
    </row>
    <row r="1716" spans="1:3" ht="14.25" x14ac:dyDescent="0.2">
      <c r="A1716" s="287"/>
      <c r="B1716" s="288"/>
      <c r="C1716" s="418"/>
    </row>
    <row r="1717" spans="1:3" ht="14.25" x14ac:dyDescent="0.2">
      <c r="A1717" s="287"/>
      <c r="B1717" s="288"/>
      <c r="C1717" s="418"/>
    </row>
    <row r="1718" spans="1:3" ht="14.25" x14ac:dyDescent="0.2">
      <c r="A1718" s="287"/>
      <c r="B1718" s="288"/>
      <c r="C1718" s="418"/>
    </row>
    <row r="1719" spans="1:3" ht="14.25" x14ac:dyDescent="0.2">
      <c r="A1719" s="287"/>
      <c r="B1719" s="288"/>
      <c r="C1719" s="418"/>
    </row>
    <row r="1720" spans="1:3" ht="14.25" x14ac:dyDescent="0.2">
      <c r="A1720" s="287"/>
      <c r="B1720" s="288"/>
      <c r="C1720" s="418"/>
    </row>
    <row r="1721" spans="1:3" ht="14.25" x14ac:dyDescent="0.2">
      <c r="A1721" s="287"/>
      <c r="B1721" s="288"/>
      <c r="C1721" s="418"/>
    </row>
    <row r="1722" spans="1:3" ht="14.25" x14ac:dyDescent="0.2">
      <c r="A1722" s="287"/>
      <c r="B1722" s="288"/>
      <c r="C1722" s="418"/>
    </row>
    <row r="1723" spans="1:3" ht="14.25" x14ac:dyDescent="0.2">
      <c r="A1723" s="287"/>
      <c r="B1723" s="288"/>
      <c r="C1723" s="418"/>
    </row>
    <row r="1724" spans="1:3" ht="14.25" x14ac:dyDescent="0.2">
      <c r="A1724" s="287"/>
      <c r="B1724" s="288"/>
      <c r="C1724" s="418"/>
    </row>
    <row r="1725" spans="1:3" ht="14.25" x14ac:dyDescent="0.2">
      <c r="A1725" s="287"/>
      <c r="B1725" s="288"/>
      <c r="C1725" s="418"/>
    </row>
    <row r="1726" spans="1:3" ht="14.25" x14ac:dyDescent="0.2">
      <c r="A1726" s="287"/>
      <c r="B1726" s="288"/>
      <c r="C1726" s="418"/>
    </row>
    <row r="1727" spans="1:3" ht="14.25" x14ac:dyDescent="0.2">
      <c r="A1727" s="287"/>
      <c r="B1727" s="288"/>
      <c r="C1727" s="418"/>
    </row>
    <row r="1728" spans="1:3" ht="14.25" x14ac:dyDescent="0.2">
      <c r="A1728" s="287"/>
      <c r="B1728" s="288"/>
      <c r="C1728" s="418"/>
    </row>
    <row r="1729" spans="1:3" ht="14.25" x14ac:dyDescent="0.2">
      <c r="A1729" s="287"/>
      <c r="B1729" s="288"/>
      <c r="C1729" s="418"/>
    </row>
    <row r="1730" spans="1:3" ht="14.25" x14ac:dyDescent="0.2">
      <c r="A1730" s="287"/>
      <c r="B1730" s="288"/>
      <c r="C1730" s="418"/>
    </row>
    <row r="1731" spans="1:3" ht="14.25" x14ac:dyDescent="0.2">
      <c r="A1731" s="287"/>
      <c r="B1731" s="288"/>
      <c r="C1731" s="418"/>
    </row>
    <row r="1732" spans="1:3" ht="14.25" x14ac:dyDescent="0.2">
      <c r="A1732" s="287"/>
      <c r="B1732" s="288"/>
      <c r="C1732" s="418"/>
    </row>
    <row r="1733" spans="1:3" ht="14.25" x14ac:dyDescent="0.2">
      <c r="A1733" s="287"/>
      <c r="B1733" s="288"/>
      <c r="C1733" s="418"/>
    </row>
    <row r="1734" spans="1:3" ht="14.25" x14ac:dyDescent="0.2">
      <c r="A1734" s="287"/>
      <c r="B1734" s="288"/>
      <c r="C1734" s="418"/>
    </row>
    <row r="1735" spans="1:3" ht="14.25" x14ac:dyDescent="0.2">
      <c r="A1735" s="287"/>
      <c r="B1735" s="288"/>
      <c r="C1735" s="418"/>
    </row>
    <row r="1736" spans="1:3" ht="14.25" x14ac:dyDescent="0.2">
      <c r="A1736" s="287"/>
      <c r="B1736" s="288"/>
      <c r="C1736" s="418"/>
    </row>
    <row r="1737" spans="1:3" ht="14.25" x14ac:dyDescent="0.2">
      <c r="A1737" s="287"/>
      <c r="B1737" s="288"/>
      <c r="C1737" s="418"/>
    </row>
    <row r="1738" spans="1:3" ht="14.25" x14ac:dyDescent="0.2">
      <c r="A1738" s="287"/>
      <c r="B1738" s="288"/>
      <c r="C1738" s="418"/>
    </row>
    <row r="1739" spans="1:3" ht="14.25" x14ac:dyDescent="0.2">
      <c r="A1739" s="287"/>
      <c r="B1739" s="288"/>
      <c r="C1739" s="418"/>
    </row>
    <row r="1740" spans="1:3" ht="14.25" x14ac:dyDescent="0.2">
      <c r="A1740" s="287"/>
      <c r="B1740" s="288"/>
      <c r="C1740" s="418"/>
    </row>
    <row r="1741" spans="1:3" ht="14.25" x14ac:dyDescent="0.2">
      <c r="A1741" s="287"/>
      <c r="B1741" s="288"/>
      <c r="C1741" s="418"/>
    </row>
    <row r="1742" spans="1:3" ht="14.25" x14ac:dyDescent="0.2">
      <c r="A1742" s="287"/>
      <c r="B1742" s="288"/>
      <c r="C1742" s="418"/>
    </row>
    <row r="1743" spans="1:3" ht="14.25" x14ac:dyDescent="0.2">
      <c r="A1743" s="287"/>
      <c r="B1743" s="288"/>
      <c r="C1743" s="418"/>
    </row>
    <row r="1744" spans="1:3" ht="14.25" x14ac:dyDescent="0.2">
      <c r="A1744" s="287"/>
      <c r="B1744" s="288"/>
      <c r="C1744" s="418"/>
    </row>
    <row r="1745" spans="1:3" ht="14.25" x14ac:dyDescent="0.2">
      <c r="A1745" s="287"/>
      <c r="B1745" s="288"/>
      <c r="C1745" s="418"/>
    </row>
    <row r="1746" spans="1:3" ht="14.25" x14ac:dyDescent="0.2">
      <c r="A1746" s="287"/>
      <c r="B1746" s="288"/>
      <c r="C1746" s="418"/>
    </row>
    <row r="1747" spans="1:3" ht="14.25" x14ac:dyDescent="0.2">
      <c r="A1747" s="287"/>
      <c r="B1747" s="288"/>
      <c r="C1747" s="418"/>
    </row>
    <row r="1748" spans="1:3" ht="14.25" x14ac:dyDescent="0.2">
      <c r="A1748" s="287"/>
      <c r="B1748" s="288"/>
      <c r="C1748" s="418"/>
    </row>
    <row r="1749" spans="1:3" ht="14.25" x14ac:dyDescent="0.2">
      <c r="A1749" s="287"/>
      <c r="B1749" s="288"/>
      <c r="C1749" s="418"/>
    </row>
    <row r="1750" spans="1:3" ht="14.25" x14ac:dyDescent="0.2">
      <c r="A1750" s="287"/>
      <c r="B1750" s="288"/>
      <c r="C1750" s="418"/>
    </row>
    <row r="1751" spans="1:3" ht="14.25" x14ac:dyDescent="0.2">
      <c r="A1751" s="287"/>
      <c r="B1751" s="288"/>
      <c r="C1751" s="418"/>
    </row>
    <row r="1752" spans="1:3" ht="14.25" x14ac:dyDescent="0.2">
      <c r="A1752" s="287"/>
      <c r="B1752" s="288"/>
      <c r="C1752" s="418"/>
    </row>
    <row r="1753" spans="1:3" ht="14.25" x14ac:dyDescent="0.2">
      <c r="A1753" s="287"/>
      <c r="B1753" s="288"/>
      <c r="C1753" s="418"/>
    </row>
    <row r="1754" spans="1:3" ht="14.25" x14ac:dyDescent="0.2">
      <c r="A1754" s="287"/>
      <c r="B1754" s="288"/>
      <c r="C1754" s="418"/>
    </row>
    <row r="1755" spans="1:3" ht="14.25" x14ac:dyDescent="0.2">
      <c r="A1755" s="287"/>
      <c r="B1755" s="288"/>
      <c r="C1755" s="418"/>
    </row>
    <row r="1756" spans="1:3" ht="14.25" x14ac:dyDescent="0.2">
      <c r="A1756" s="287"/>
      <c r="B1756" s="288"/>
      <c r="C1756" s="418"/>
    </row>
    <row r="1757" spans="1:3" ht="14.25" x14ac:dyDescent="0.2">
      <c r="A1757" s="287"/>
      <c r="B1757" s="288"/>
      <c r="C1757" s="418"/>
    </row>
    <row r="1758" spans="1:3" ht="14.25" x14ac:dyDescent="0.2">
      <c r="A1758" s="287"/>
      <c r="B1758" s="288"/>
      <c r="C1758" s="418"/>
    </row>
    <row r="1759" spans="1:3" ht="14.25" x14ac:dyDescent="0.2">
      <c r="A1759" s="287"/>
      <c r="B1759" s="288"/>
      <c r="C1759" s="418"/>
    </row>
    <row r="1760" spans="1:3" ht="14.25" x14ac:dyDescent="0.2">
      <c r="A1760" s="287"/>
      <c r="B1760" s="288"/>
      <c r="C1760" s="418"/>
    </row>
    <row r="1761" spans="1:3" ht="14.25" x14ac:dyDescent="0.2">
      <c r="A1761" s="287"/>
      <c r="B1761" s="288"/>
      <c r="C1761" s="418"/>
    </row>
    <row r="1762" spans="1:3" ht="14.25" x14ac:dyDescent="0.2">
      <c r="A1762" s="287"/>
      <c r="B1762" s="288"/>
      <c r="C1762" s="418"/>
    </row>
    <row r="1763" spans="1:3" ht="14.25" x14ac:dyDescent="0.2">
      <c r="A1763" s="287"/>
      <c r="B1763" s="288"/>
      <c r="C1763" s="418"/>
    </row>
    <row r="1764" spans="1:3" ht="14.25" x14ac:dyDescent="0.2">
      <c r="A1764" s="287"/>
      <c r="B1764" s="288"/>
      <c r="C1764" s="418"/>
    </row>
    <row r="1765" spans="1:3" ht="14.25" x14ac:dyDescent="0.2">
      <c r="A1765" s="287"/>
      <c r="B1765" s="288"/>
      <c r="C1765" s="418"/>
    </row>
    <row r="1766" spans="1:3" ht="14.25" x14ac:dyDescent="0.2">
      <c r="A1766" s="287"/>
      <c r="B1766" s="288"/>
      <c r="C1766" s="418"/>
    </row>
    <row r="1767" spans="1:3" ht="14.25" x14ac:dyDescent="0.2">
      <c r="A1767" s="287"/>
      <c r="B1767" s="288"/>
      <c r="C1767" s="418"/>
    </row>
    <row r="1768" spans="1:3" ht="14.25" x14ac:dyDescent="0.2">
      <c r="A1768" s="287"/>
      <c r="B1768" s="288"/>
      <c r="C1768" s="418"/>
    </row>
    <row r="1769" spans="1:3" ht="14.25" x14ac:dyDescent="0.2">
      <c r="A1769" s="287"/>
      <c r="B1769" s="288"/>
      <c r="C1769" s="418"/>
    </row>
    <row r="1770" spans="1:3" ht="14.25" x14ac:dyDescent="0.2">
      <c r="A1770" s="287"/>
      <c r="B1770" s="288"/>
      <c r="C1770" s="418"/>
    </row>
    <row r="1771" spans="1:3" ht="14.25" x14ac:dyDescent="0.2">
      <c r="A1771" s="287"/>
      <c r="B1771" s="288"/>
      <c r="C1771" s="418"/>
    </row>
    <row r="1772" spans="1:3" ht="14.25" x14ac:dyDescent="0.2">
      <c r="A1772" s="287"/>
      <c r="B1772" s="288"/>
      <c r="C1772" s="418"/>
    </row>
    <row r="1773" spans="1:3" ht="14.25" x14ac:dyDescent="0.2">
      <c r="A1773" s="287"/>
      <c r="B1773" s="288"/>
      <c r="C1773" s="418"/>
    </row>
    <row r="1774" spans="1:3" ht="14.25" x14ac:dyDescent="0.2">
      <c r="A1774" s="287"/>
      <c r="B1774" s="288"/>
      <c r="C1774" s="418"/>
    </row>
    <row r="1775" spans="1:3" ht="14.25" x14ac:dyDescent="0.2">
      <c r="A1775" s="287"/>
      <c r="B1775" s="288"/>
      <c r="C1775" s="418"/>
    </row>
    <row r="1776" spans="1:3" ht="14.25" x14ac:dyDescent="0.2">
      <c r="A1776" s="287"/>
      <c r="B1776" s="288"/>
      <c r="C1776" s="418"/>
    </row>
    <row r="1777" spans="1:3" ht="14.25" x14ac:dyDescent="0.2">
      <c r="A1777" s="287"/>
      <c r="B1777" s="288"/>
      <c r="C1777" s="418"/>
    </row>
    <row r="1778" spans="1:3" ht="14.25" x14ac:dyDescent="0.2">
      <c r="A1778" s="287"/>
      <c r="B1778" s="288"/>
      <c r="C1778" s="418"/>
    </row>
    <row r="1779" spans="1:3" ht="14.25" x14ac:dyDescent="0.2">
      <c r="A1779" s="287"/>
      <c r="B1779" s="288"/>
      <c r="C1779" s="418"/>
    </row>
    <row r="1780" spans="1:3" ht="14.25" x14ac:dyDescent="0.2">
      <c r="A1780" s="287"/>
      <c r="B1780" s="288"/>
      <c r="C1780" s="418"/>
    </row>
    <row r="1781" spans="1:3" ht="14.25" x14ac:dyDescent="0.2">
      <c r="A1781" s="287"/>
      <c r="B1781" s="288"/>
      <c r="C1781" s="418"/>
    </row>
    <row r="1782" spans="1:3" ht="14.25" x14ac:dyDescent="0.2">
      <c r="A1782" s="287"/>
      <c r="B1782" s="288"/>
      <c r="C1782" s="418"/>
    </row>
    <row r="1783" spans="1:3" ht="14.25" x14ac:dyDescent="0.2">
      <c r="A1783" s="287"/>
      <c r="B1783" s="288"/>
      <c r="C1783" s="418"/>
    </row>
    <row r="1784" spans="1:3" ht="14.25" x14ac:dyDescent="0.2">
      <c r="A1784" s="287"/>
      <c r="B1784" s="288"/>
      <c r="C1784" s="418"/>
    </row>
    <row r="1785" spans="1:3" ht="14.25" x14ac:dyDescent="0.2">
      <c r="A1785" s="287"/>
      <c r="B1785" s="288"/>
      <c r="C1785" s="418"/>
    </row>
    <row r="1786" spans="1:3" ht="14.25" x14ac:dyDescent="0.2">
      <c r="A1786" s="287"/>
      <c r="B1786" s="288"/>
      <c r="C1786" s="418"/>
    </row>
    <row r="1787" spans="1:3" ht="14.25" x14ac:dyDescent="0.2">
      <c r="A1787" s="287"/>
      <c r="B1787" s="288"/>
      <c r="C1787" s="418"/>
    </row>
    <row r="1788" spans="1:3" ht="14.25" x14ac:dyDescent="0.2">
      <c r="A1788" s="287"/>
      <c r="B1788" s="288"/>
      <c r="C1788" s="418"/>
    </row>
    <row r="1789" spans="1:3" ht="14.25" x14ac:dyDescent="0.2">
      <c r="A1789" s="287"/>
      <c r="B1789" s="288"/>
      <c r="C1789" s="418"/>
    </row>
    <row r="1790" spans="1:3" ht="14.25" x14ac:dyDescent="0.2">
      <c r="A1790" s="287"/>
      <c r="B1790" s="288"/>
      <c r="C1790" s="418"/>
    </row>
    <row r="1791" spans="1:3" ht="14.25" x14ac:dyDescent="0.2">
      <c r="A1791" s="287"/>
      <c r="B1791" s="288"/>
      <c r="C1791" s="418"/>
    </row>
    <row r="1792" spans="1:3" ht="14.25" x14ac:dyDescent="0.2">
      <c r="A1792" s="287"/>
      <c r="B1792" s="288"/>
      <c r="C1792" s="418"/>
    </row>
    <row r="1793" spans="1:3" ht="14.25" x14ac:dyDescent="0.2">
      <c r="A1793" s="287"/>
      <c r="B1793" s="288"/>
      <c r="C1793" s="418"/>
    </row>
    <row r="1794" spans="1:3" ht="14.25" x14ac:dyDescent="0.2">
      <c r="A1794" s="287"/>
      <c r="B1794" s="288"/>
      <c r="C1794" s="418"/>
    </row>
    <row r="1795" spans="1:3" ht="14.25" x14ac:dyDescent="0.2">
      <c r="A1795" s="287"/>
      <c r="B1795" s="288"/>
      <c r="C1795" s="418"/>
    </row>
    <row r="1796" spans="1:3" ht="14.25" x14ac:dyDescent="0.2">
      <c r="A1796" s="287"/>
      <c r="B1796" s="288"/>
      <c r="C1796" s="418"/>
    </row>
    <row r="1797" spans="1:3" ht="14.25" x14ac:dyDescent="0.2">
      <c r="A1797" s="287"/>
      <c r="B1797" s="288"/>
      <c r="C1797" s="418"/>
    </row>
    <row r="1798" spans="1:3" ht="14.25" x14ac:dyDescent="0.2">
      <c r="A1798" s="287"/>
      <c r="B1798" s="288"/>
      <c r="C1798" s="418"/>
    </row>
    <row r="1799" spans="1:3" ht="14.25" x14ac:dyDescent="0.2">
      <c r="A1799" s="287"/>
      <c r="B1799" s="288"/>
      <c r="C1799" s="418"/>
    </row>
    <row r="1800" spans="1:3" ht="14.25" x14ac:dyDescent="0.2">
      <c r="A1800" s="287"/>
      <c r="B1800" s="288"/>
      <c r="C1800" s="418"/>
    </row>
    <row r="1801" spans="1:3" ht="14.25" x14ac:dyDescent="0.2">
      <c r="A1801" s="287"/>
      <c r="B1801" s="288"/>
      <c r="C1801" s="418"/>
    </row>
    <row r="1802" spans="1:3" ht="14.25" x14ac:dyDescent="0.2">
      <c r="A1802" s="287"/>
      <c r="B1802" s="288"/>
      <c r="C1802" s="418"/>
    </row>
    <row r="1803" spans="1:3" ht="14.25" x14ac:dyDescent="0.2">
      <c r="A1803" s="287"/>
      <c r="B1803" s="288"/>
      <c r="C1803" s="418"/>
    </row>
    <row r="1804" spans="1:3" ht="14.25" x14ac:dyDescent="0.2">
      <c r="A1804" s="287"/>
      <c r="B1804" s="288"/>
      <c r="C1804" s="418"/>
    </row>
    <row r="1805" spans="1:3" ht="14.25" x14ac:dyDescent="0.2">
      <c r="A1805" s="287"/>
      <c r="B1805" s="288"/>
      <c r="C1805" s="418"/>
    </row>
    <row r="1806" spans="1:3" ht="14.25" x14ac:dyDescent="0.2">
      <c r="A1806" s="287"/>
      <c r="B1806" s="288"/>
      <c r="C1806" s="418"/>
    </row>
    <row r="1807" spans="1:3" ht="14.25" x14ac:dyDescent="0.2">
      <c r="A1807" s="287"/>
      <c r="B1807" s="288"/>
      <c r="C1807" s="418"/>
    </row>
    <row r="1808" spans="1:3" ht="14.25" x14ac:dyDescent="0.2">
      <c r="A1808" s="287"/>
      <c r="B1808" s="288"/>
      <c r="C1808" s="418"/>
    </row>
    <row r="1809" spans="1:3" ht="14.25" x14ac:dyDescent="0.2">
      <c r="A1809" s="287"/>
      <c r="B1809" s="288"/>
      <c r="C1809" s="418"/>
    </row>
    <row r="1810" spans="1:3" ht="14.25" x14ac:dyDescent="0.2">
      <c r="A1810" s="287"/>
      <c r="B1810" s="288"/>
      <c r="C1810" s="418"/>
    </row>
    <row r="1811" spans="1:3" ht="14.25" x14ac:dyDescent="0.2">
      <c r="A1811" s="287"/>
      <c r="B1811" s="288"/>
      <c r="C1811" s="418"/>
    </row>
    <row r="1812" spans="1:3" ht="14.25" x14ac:dyDescent="0.2">
      <c r="A1812" s="287"/>
      <c r="B1812" s="288"/>
      <c r="C1812" s="418"/>
    </row>
    <row r="1813" spans="1:3" ht="14.25" x14ac:dyDescent="0.2">
      <c r="A1813" s="287"/>
      <c r="B1813" s="288"/>
      <c r="C1813" s="418"/>
    </row>
    <row r="1814" spans="1:3" ht="14.25" x14ac:dyDescent="0.2">
      <c r="A1814" s="287"/>
      <c r="B1814" s="288"/>
      <c r="C1814" s="418"/>
    </row>
    <row r="1815" spans="1:3" ht="14.25" x14ac:dyDescent="0.2">
      <c r="A1815" s="287"/>
      <c r="B1815" s="288"/>
      <c r="C1815" s="418"/>
    </row>
    <row r="1816" spans="1:3" ht="14.25" x14ac:dyDescent="0.2">
      <c r="A1816" s="287"/>
      <c r="B1816" s="288"/>
      <c r="C1816" s="418"/>
    </row>
    <row r="1817" spans="1:3" ht="14.25" x14ac:dyDescent="0.2">
      <c r="A1817" s="287"/>
      <c r="B1817" s="288"/>
      <c r="C1817" s="418"/>
    </row>
    <row r="1818" spans="1:3" ht="14.25" x14ac:dyDescent="0.2">
      <c r="A1818" s="287"/>
      <c r="B1818" s="288"/>
      <c r="C1818" s="418"/>
    </row>
    <row r="1819" spans="1:3" ht="14.25" x14ac:dyDescent="0.2">
      <c r="A1819" s="287"/>
      <c r="B1819" s="288"/>
      <c r="C1819" s="418"/>
    </row>
    <row r="1820" spans="1:3" ht="14.25" x14ac:dyDescent="0.2">
      <c r="A1820" s="287"/>
      <c r="B1820" s="288"/>
      <c r="C1820" s="418"/>
    </row>
    <row r="1821" spans="1:3" ht="14.25" x14ac:dyDescent="0.2">
      <c r="A1821" s="287"/>
      <c r="B1821" s="288"/>
      <c r="C1821" s="418"/>
    </row>
    <row r="1822" spans="1:3" ht="14.25" x14ac:dyDescent="0.2">
      <c r="A1822" s="287"/>
      <c r="B1822" s="288"/>
      <c r="C1822" s="418"/>
    </row>
    <row r="1823" spans="1:3" ht="14.25" x14ac:dyDescent="0.2">
      <c r="A1823" s="287"/>
      <c r="B1823" s="288"/>
      <c r="C1823" s="418"/>
    </row>
    <row r="1824" spans="1:3" ht="14.25" x14ac:dyDescent="0.2">
      <c r="A1824" s="287"/>
      <c r="B1824" s="288"/>
      <c r="C1824" s="418"/>
    </row>
    <row r="1825" spans="1:3" ht="14.25" x14ac:dyDescent="0.2">
      <c r="A1825" s="287"/>
      <c r="B1825" s="288"/>
      <c r="C1825" s="418"/>
    </row>
    <row r="1826" spans="1:3" ht="14.25" x14ac:dyDescent="0.2">
      <c r="A1826" s="287"/>
      <c r="B1826" s="288"/>
      <c r="C1826" s="418"/>
    </row>
    <row r="1827" spans="1:3" ht="14.25" x14ac:dyDescent="0.2">
      <c r="A1827" s="287"/>
      <c r="B1827" s="288"/>
      <c r="C1827" s="418"/>
    </row>
    <row r="1828" spans="1:3" ht="14.25" x14ac:dyDescent="0.2">
      <c r="A1828" s="287"/>
      <c r="B1828" s="288"/>
      <c r="C1828" s="418"/>
    </row>
    <row r="1829" spans="1:3" ht="14.25" x14ac:dyDescent="0.2">
      <c r="A1829" s="287"/>
      <c r="B1829" s="288"/>
      <c r="C1829" s="418"/>
    </row>
    <row r="1830" spans="1:3" ht="14.25" x14ac:dyDescent="0.2">
      <c r="A1830" s="287"/>
      <c r="B1830" s="288"/>
      <c r="C1830" s="418"/>
    </row>
    <row r="1831" spans="1:3" ht="14.25" x14ac:dyDescent="0.2">
      <c r="A1831" s="287"/>
      <c r="B1831" s="288"/>
      <c r="C1831" s="418"/>
    </row>
    <row r="1832" spans="1:3" ht="14.25" x14ac:dyDescent="0.2">
      <c r="A1832" s="287"/>
      <c r="B1832" s="288"/>
      <c r="C1832" s="418"/>
    </row>
    <row r="1833" spans="1:3" ht="14.25" x14ac:dyDescent="0.2">
      <c r="A1833" s="287"/>
      <c r="B1833" s="288"/>
      <c r="C1833" s="418"/>
    </row>
    <row r="1834" spans="1:3" ht="14.25" x14ac:dyDescent="0.2">
      <c r="A1834" s="287"/>
      <c r="B1834" s="288"/>
      <c r="C1834" s="418"/>
    </row>
    <row r="1835" spans="1:3" ht="14.25" x14ac:dyDescent="0.2">
      <c r="A1835" s="287"/>
      <c r="B1835" s="288"/>
      <c r="C1835" s="418"/>
    </row>
    <row r="1836" spans="1:3" ht="14.25" x14ac:dyDescent="0.2">
      <c r="A1836" s="287"/>
      <c r="B1836" s="288"/>
      <c r="C1836" s="418"/>
    </row>
    <row r="1837" spans="1:3" ht="14.25" x14ac:dyDescent="0.2">
      <c r="A1837" s="287"/>
      <c r="B1837" s="288"/>
      <c r="C1837" s="418"/>
    </row>
    <row r="1838" spans="1:3" ht="14.25" x14ac:dyDescent="0.2">
      <c r="A1838" s="287"/>
      <c r="B1838" s="288"/>
      <c r="C1838" s="418"/>
    </row>
    <row r="1839" spans="1:3" ht="14.25" x14ac:dyDescent="0.2">
      <c r="A1839" s="287"/>
      <c r="B1839" s="288"/>
      <c r="C1839" s="418"/>
    </row>
    <row r="1840" spans="1:3" ht="14.25" x14ac:dyDescent="0.2">
      <c r="A1840" s="287"/>
      <c r="B1840" s="288"/>
      <c r="C1840" s="418"/>
    </row>
    <row r="1841" spans="1:3" ht="14.25" x14ac:dyDescent="0.2">
      <c r="A1841" s="287"/>
      <c r="B1841" s="288"/>
      <c r="C1841" s="418"/>
    </row>
    <row r="1842" spans="1:3" ht="14.25" x14ac:dyDescent="0.2">
      <c r="A1842" s="287"/>
      <c r="B1842" s="288"/>
      <c r="C1842" s="418"/>
    </row>
    <row r="1843" spans="1:3" ht="14.25" x14ac:dyDescent="0.2">
      <c r="A1843" s="287"/>
      <c r="B1843" s="288"/>
      <c r="C1843" s="418"/>
    </row>
    <row r="1844" spans="1:3" ht="14.25" x14ac:dyDescent="0.2">
      <c r="A1844" s="287"/>
      <c r="B1844" s="288"/>
      <c r="C1844" s="418"/>
    </row>
    <row r="1845" spans="1:3" ht="14.25" x14ac:dyDescent="0.2">
      <c r="A1845" s="287"/>
      <c r="B1845" s="288"/>
      <c r="C1845" s="418"/>
    </row>
    <row r="1846" spans="1:3" ht="14.25" x14ac:dyDescent="0.2">
      <c r="A1846" s="287"/>
      <c r="B1846" s="288"/>
      <c r="C1846" s="418"/>
    </row>
    <row r="1847" spans="1:3" ht="14.25" x14ac:dyDescent="0.2">
      <c r="A1847" s="287"/>
      <c r="B1847" s="288"/>
      <c r="C1847" s="418"/>
    </row>
    <row r="1848" spans="1:3" ht="14.25" x14ac:dyDescent="0.2">
      <c r="A1848" s="287"/>
      <c r="B1848" s="288"/>
      <c r="C1848" s="418"/>
    </row>
    <row r="1849" spans="1:3" ht="14.25" x14ac:dyDescent="0.2">
      <c r="A1849" s="287"/>
      <c r="B1849" s="288"/>
      <c r="C1849" s="418"/>
    </row>
    <row r="1850" spans="1:3" ht="14.25" x14ac:dyDescent="0.2">
      <c r="A1850" s="287"/>
      <c r="B1850" s="288"/>
      <c r="C1850" s="418"/>
    </row>
    <row r="1851" spans="1:3" ht="14.25" x14ac:dyDescent="0.2">
      <c r="A1851" s="287"/>
      <c r="B1851" s="288"/>
      <c r="C1851" s="418"/>
    </row>
    <row r="1852" spans="1:3" ht="14.25" x14ac:dyDescent="0.2">
      <c r="A1852" s="287"/>
      <c r="B1852" s="288"/>
      <c r="C1852" s="418"/>
    </row>
    <row r="1853" spans="1:3" ht="14.25" x14ac:dyDescent="0.2">
      <c r="A1853" s="287"/>
      <c r="B1853" s="288"/>
      <c r="C1853" s="418"/>
    </row>
    <row r="1854" spans="1:3" ht="14.25" x14ac:dyDescent="0.2">
      <c r="A1854" s="287"/>
      <c r="B1854" s="288"/>
      <c r="C1854" s="418"/>
    </row>
    <row r="1855" spans="1:3" ht="14.25" x14ac:dyDescent="0.2">
      <c r="A1855" s="287"/>
      <c r="B1855" s="288"/>
      <c r="C1855" s="418"/>
    </row>
    <row r="1856" spans="1:3" ht="14.25" x14ac:dyDescent="0.2">
      <c r="A1856" s="287"/>
      <c r="B1856" s="288"/>
      <c r="C1856" s="418"/>
    </row>
    <row r="1857" spans="1:3" ht="14.25" x14ac:dyDescent="0.2">
      <c r="A1857" s="287"/>
      <c r="B1857" s="288"/>
      <c r="C1857" s="418"/>
    </row>
    <row r="1858" spans="1:3" ht="14.25" x14ac:dyDescent="0.2">
      <c r="A1858" s="287"/>
      <c r="B1858" s="288"/>
      <c r="C1858" s="418"/>
    </row>
    <row r="1859" spans="1:3" ht="14.25" x14ac:dyDescent="0.2">
      <c r="A1859" s="287"/>
      <c r="B1859" s="288"/>
      <c r="C1859" s="418"/>
    </row>
    <row r="1860" spans="1:3" ht="14.25" x14ac:dyDescent="0.2">
      <c r="A1860" s="287"/>
      <c r="B1860" s="288"/>
      <c r="C1860" s="418"/>
    </row>
    <row r="1861" spans="1:3" ht="14.25" x14ac:dyDescent="0.2">
      <c r="A1861" s="287"/>
      <c r="B1861" s="288"/>
      <c r="C1861" s="418"/>
    </row>
    <row r="1862" spans="1:3" ht="14.25" x14ac:dyDescent="0.2">
      <c r="A1862" s="287"/>
      <c r="B1862" s="288"/>
      <c r="C1862" s="418"/>
    </row>
    <row r="1863" spans="1:3" ht="14.25" x14ac:dyDescent="0.2">
      <c r="A1863" s="287"/>
      <c r="B1863" s="288"/>
      <c r="C1863" s="418"/>
    </row>
    <row r="1864" spans="1:3" ht="14.25" x14ac:dyDescent="0.2">
      <c r="A1864" s="287"/>
      <c r="B1864" s="288"/>
      <c r="C1864" s="418"/>
    </row>
    <row r="1865" spans="1:3" ht="14.25" x14ac:dyDescent="0.2">
      <c r="A1865" s="287"/>
      <c r="B1865" s="288"/>
      <c r="C1865" s="418"/>
    </row>
    <row r="1866" spans="1:3" ht="14.25" x14ac:dyDescent="0.2">
      <c r="A1866" s="287"/>
      <c r="B1866" s="288"/>
      <c r="C1866" s="418"/>
    </row>
    <row r="1867" spans="1:3" ht="14.25" x14ac:dyDescent="0.2">
      <c r="A1867" s="287"/>
      <c r="B1867" s="288"/>
      <c r="C1867" s="418"/>
    </row>
    <row r="1868" spans="1:3" ht="14.25" x14ac:dyDescent="0.2">
      <c r="A1868" s="287"/>
      <c r="B1868" s="288"/>
      <c r="C1868" s="418"/>
    </row>
    <row r="1869" spans="1:3" ht="14.25" x14ac:dyDescent="0.2">
      <c r="A1869" s="287"/>
      <c r="B1869" s="288"/>
      <c r="C1869" s="418"/>
    </row>
    <row r="1870" spans="1:3" ht="14.25" x14ac:dyDescent="0.2">
      <c r="A1870" s="287"/>
      <c r="B1870" s="288"/>
      <c r="C1870" s="418"/>
    </row>
    <row r="1871" spans="1:3" ht="14.25" x14ac:dyDescent="0.2">
      <c r="A1871" s="287"/>
      <c r="B1871" s="288"/>
      <c r="C1871" s="418"/>
    </row>
    <row r="1872" spans="1:3" ht="14.25" x14ac:dyDescent="0.2">
      <c r="A1872" s="287"/>
      <c r="B1872" s="288"/>
      <c r="C1872" s="418"/>
    </row>
    <row r="1873" spans="1:3" ht="14.25" x14ac:dyDescent="0.2">
      <c r="A1873" s="287"/>
      <c r="B1873" s="288"/>
      <c r="C1873" s="418"/>
    </row>
    <row r="1874" spans="1:3" ht="14.25" x14ac:dyDescent="0.2">
      <c r="A1874" s="287"/>
      <c r="B1874" s="288"/>
      <c r="C1874" s="418"/>
    </row>
  </sheetData>
  <mergeCells count="3">
    <mergeCell ref="A1:H1"/>
    <mergeCell ref="E22:F22"/>
    <mergeCell ref="G22:H22"/>
  </mergeCells>
  <printOptions horizontalCentered="1"/>
  <pageMargins left="0.51181102362204722" right="0.39370078740157483" top="0.51181102362204722" bottom="0.70866141732283472" header="0.51181102362204722" footer="0.35433070866141736"/>
  <pageSetup paperSize="9" scale="75" fitToHeight="0" orientation="landscape" horizontalDpi="1200" r:id="rId1"/>
  <headerFooter alignWithMargins="0">
    <oddFooter>&amp;C&amp;P</oddFooter>
  </headerFooter>
  <rowBreaks count="4" manualBreakCount="4">
    <brk id="34" max="16383" man="1"/>
    <brk id="58" max="16383" man="1"/>
    <brk id="92" max="16383" man="1"/>
    <brk id="1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43872-4F0C-4FE0-B29A-35B839FF730E}">
  <sheetPr>
    <pageSetUpPr fitToPage="1"/>
  </sheetPr>
  <dimension ref="A1:I29"/>
  <sheetViews>
    <sheetView showGridLines="0" workbookViewId="0">
      <selection activeCell="E10" sqref="E10"/>
    </sheetView>
  </sheetViews>
  <sheetFormatPr defaultColWidth="11.6640625" defaultRowHeight="12.75" x14ac:dyDescent="0.2"/>
  <cols>
    <col min="1" max="1" width="35.5" style="278" customWidth="1"/>
    <col min="2" max="2" width="40.6640625" style="278" customWidth="1"/>
    <col min="3" max="3" width="14.33203125" style="278" customWidth="1"/>
    <col min="4" max="4" width="7.6640625" style="278" bestFit="1" customWidth="1"/>
    <col min="5" max="6" width="14.33203125" style="278" customWidth="1"/>
    <col min="7" max="7" width="14.83203125" style="278" bestFit="1" customWidth="1"/>
    <col min="8" max="8" width="14.33203125" style="278" customWidth="1"/>
    <col min="9" max="9" width="12.5" style="278" bestFit="1" customWidth="1"/>
    <col min="10" max="256" width="11.6640625" style="278"/>
    <col min="257" max="257" width="35.5" style="278" customWidth="1"/>
    <col min="258" max="258" width="40.6640625" style="278" customWidth="1"/>
    <col min="259" max="259" width="14.33203125" style="278" customWidth="1"/>
    <col min="260" max="260" width="7.6640625" style="278" bestFit="1" customWidth="1"/>
    <col min="261" max="262" width="14.33203125" style="278" customWidth="1"/>
    <col min="263" max="263" width="14.83203125" style="278" bestFit="1" customWidth="1"/>
    <col min="264" max="264" width="14.33203125" style="278" customWidth="1"/>
    <col min="265" max="265" width="12.5" style="278" bestFit="1" customWidth="1"/>
    <col min="266" max="512" width="11.6640625" style="278"/>
    <col min="513" max="513" width="35.5" style="278" customWidth="1"/>
    <col min="514" max="514" width="40.6640625" style="278" customWidth="1"/>
    <col min="515" max="515" width="14.33203125" style="278" customWidth="1"/>
    <col min="516" max="516" width="7.6640625" style="278" bestFit="1" customWidth="1"/>
    <col min="517" max="518" width="14.33203125" style="278" customWidth="1"/>
    <col min="519" max="519" width="14.83203125" style="278" bestFit="1" customWidth="1"/>
    <col min="520" max="520" width="14.33203125" style="278" customWidth="1"/>
    <col min="521" max="521" width="12.5" style="278" bestFit="1" customWidth="1"/>
    <col min="522" max="768" width="11.6640625" style="278"/>
    <col min="769" max="769" width="35.5" style="278" customWidth="1"/>
    <col min="770" max="770" width="40.6640625" style="278" customWidth="1"/>
    <col min="771" max="771" width="14.33203125" style="278" customWidth="1"/>
    <col min="772" max="772" width="7.6640625" style="278" bestFit="1" customWidth="1"/>
    <col min="773" max="774" width="14.33203125" style="278" customWidth="1"/>
    <col min="775" max="775" width="14.83203125" style="278" bestFit="1" customWidth="1"/>
    <col min="776" max="776" width="14.33203125" style="278" customWidth="1"/>
    <col min="777" max="777" width="12.5" style="278" bestFit="1" customWidth="1"/>
    <col min="778" max="1024" width="11.6640625" style="278"/>
    <col min="1025" max="1025" width="35.5" style="278" customWidth="1"/>
    <col min="1026" max="1026" width="40.6640625" style="278" customWidth="1"/>
    <col min="1027" max="1027" width="14.33203125" style="278" customWidth="1"/>
    <col min="1028" max="1028" width="7.6640625" style="278" bestFit="1" customWidth="1"/>
    <col min="1029" max="1030" width="14.33203125" style="278" customWidth="1"/>
    <col min="1031" max="1031" width="14.83203125" style="278" bestFit="1" customWidth="1"/>
    <col min="1032" max="1032" width="14.33203125" style="278" customWidth="1"/>
    <col min="1033" max="1033" width="12.5" style="278" bestFit="1" customWidth="1"/>
    <col min="1034" max="1280" width="11.6640625" style="278"/>
    <col min="1281" max="1281" width="35.5" style="278" customWidth="1"/>
    <col min="1282" max="1282" width="40.6640625" style="278" customWidth="1"/>
    <col min="1283" max="1283" width="14.33203125" style="278" customWidth="1"/>
    <col min="1284" max="1284" width="7.6640625" style="278" bestFit="1" customWidth="1"/>
    <col min="1285" max="1286" width="14.33203125" style="278" customWidth="1"/>
    <col min="1287" max="1287" width="14.83203125" style="278" bestFit="1" customWidth="1"/>
    <col min="1288" max="1288" width="14.33203125" style="278" customWidth="1"/>
    <col min="1289" max="1289" width="12.5" style="278" bestFit="1" customWidth="1"/>
    <col min="1290" max="1536" width="11.6640625" style="278"/>
    <col min="1537" max="1537" width="35.5" style="278" customWidth="1"/>
    <col min="1538" max="1538" width="40.6640625" style="278" customWidth="1"/>
    <col min="1539" max="1539" width="14.33203125" style="278" customWidth="1"/>
    <col min="1540" max="1540" width="7.6640625" style="278" bestFit="1" customWidth="1"/>
    <col min="1541" max="1542" width="14.33203125" style="278" customWidth="1"/>
    <col min="1543" max="1543" width="14.83203125" style="278" bestFit="1" customWidth="1"/>
    <col min="1544" max="1544" width="14.33203125" style="278" customWidth="1"/>
    <col min="1545" max="1545" width="12.5" style="278" bestFit="1" customWidth="1"/>
    <col min="1546" max="1792" width="11.6640625" style="278"/>
    <col min="1793" max="1793" width="35.5" style="278" customWidth="1"/>
    <col min="1794" max="1794" width="40.6640625" style="278" customWidth="1"/>
    <col min="1795" max="1795" width="14.33203125" style="278" customWidth="1"/>
    <col min="1796" max="1796" width="7.6640625" style="278" bestFit="1" customWidth="1"/>
    <col min="1797" max="1798" width="14.33203125" style="278" customWidth="1"/>
    <col min="1799" max="1799" width="14.83203125" style="278" bestFit="1" customWidth="1"/>
    <col min="1800" max="1800" width="14.33203125" style="278" customWidth="1"/>
    <col min="1801" max="1801" width="12.5" style="278" bestFit="1" customWidth="1"/>
    <col min="1802" max="2048" width="11.6640625" style="278"/>
    <col min="2049" max="2049" width="35.5" style="278" customWidth="1"/>
    <col min="2050" max="2050" width="40.6640625" style="278" customWidth="1"/>
    <col min="2051" max="2051" width="14.33203125" style="278" customWidth="1"/>
    <col min="2052" max="2052" width="7.6640625" style="278" bestFit="1" customWidth="1"/>
    <col min="2053" max="2054" width="14.33203125" style="278" customWidth="1"/>
    <col min="2055" max="2055" width="14.83203125" style="278" bestFit="1" customWidth="1"/>
    <col min="2056" max="2056" width="14.33203125" style="278" customWidth="1"/>
    <col min="2057" max="2057" width="12.5" style="278" bestFit="1" customWidth="1"/>
    <col min="2058" max="2304" width="11.6640625" style="278"/>
    <col min="2305" max="2305" width="35.5" style="278" customWidth="1"/>
    <col min="2306" max="2306" width="40.6640625" style="278" customWidth="1"/>
    <col min="2307" max="2307" width="14.33203125" style="278" customWidth="1"/>
    <col min="2308" max="2308" width="7.6640625" style="278" bestFit="1" customWidth="1"/>
    <col min="2309" max="2310" width="14.33203125" style="278" customWidth="1"/>
    <col min="2311" max="2311" width="14.83203125" style="278" bestFit="1" customWidth="1"/>
    <col min="2312" max="2312" width="14.33203125" style="278" customWidth="1"/>
    <col min="2313" max="2313" width="12.5" style="278" bestFit="1" customWidth="1"/>
    <col min="2314" max="2560" width="11.6640625" style="278"/>
    <col min="2561" max="2561" width="35.5" style="278" customWidth="1"/>
    <col min="2562" max="2562" width="40.6640625" style="278" customWidth="1"/>
    <col min="2563" max="2563" width="14.33203125" style="278" customWidth="1"/>
    <col min="2564" max="2564" width="7.6640625" style="278" bestFit="1" customWidth="1"/>
    <col min="2565" max="2566" width="14.33203125" style="278" customWidth="1"/>
    <col min="2567" max="2567" width="14.83203125" style="278" bestFit="1" customWidth="1"/>
    <col min="2568" max="2568" width="14.33203125" style="278" customWidth="1"/>
    <col min="2569" max="2569" width="12.5" style="278" bestFit="1" customWidth="1"/>
    <col min="2570" max="2816" width="11.6640625" style="278"/>
    <col min="2817" max="2817" width="35.5" style="278" customWidth="1"/>
    <col min="2818" max="2818" width="40.6640625" style="278" customWidth="1"/>
    <col min="2819" max="2819" width="14.33203125" style="278" customWidth="1"/>
    <col min="2820" max="2820" width="7.6640625" style="278" bestFit="1" customWidth="1"/>
    <col min="2821" max="2822" width="14.33203125" style="278" customWidth="1"/>
    <col min="2823" max="2823" width="14.83203125" style="278" bestFit="1" customWidth="1"/>
    <col min="2824" max="2824" width="14.33203125" style="278" customWidth="1"/>
    <col min="2825" max="2825" width="12.5" style="278" bestFit="1" customWidth="1"/>
    <col min="2826" max="3072" width="11.6640625" style="278"/>
    <col min="3073" max="3073" width="35.5" style="278" customWidth="1"/>
    <col min="3074" max="3074" width="40.6640625" style="278" customWidth="1"/>
    <col min="3075" max="3075" width="14.33203125" style="278" customWidth="1"/>
    <col min="3076" max="3076" width="7.6640625" style="278" bestFit="1" customWidth="1"/>
    <col min="3077" max="3078" width="14.33203125" style="278" customWidth="1"/>
    <col min="3079" max="3079" width="14.83203125" style="278" bestFit="1" customWidth="1"/>
    <col min="3080" max="3080" width="14.33203125" style="278" customWidth="1"/>
    <col min="3081" max="3081" width="12.5" style="278" bestFit="1" customWidth="1"/>
    <col min="3082" max="3328" width="11.6640625" style="278"/>
    <col min="3329" max="3329" width="35.5" style="278" customWidth="1"/>
    <col min="3330" max="3330" width="40.6640625" style="278" customWidth="1"/>
    <col min="3331" max="3331" width="14.33203125" style="278" customWidth="1"/>
    <col min="3332" max="3332" width="7.6640625" style="278" bestFit="1" customWidth="1"/>
    <col min="3333" max="3334" width="14.33203125" style="278" customWidth="1"/>
    <col min="3335" max="3335" width="14.83203125" style="278" bestFit="1" customWidth="1"/>
    <col min="3336" max="3336" width="14.33203125" style="278" customWidth="1"/>
    <col min="3337" max="3337" width="12.5" style="278" bestFit="1" customWidth="1"/>
    <col min="3338" max="3584" width="11.6640625" style="278"/>
    <col min="3585" max="3585" width="35.5" style="278" customWidth="1"/>
    <col min="3586" max="3586" width="40.6640625" style="278" customWidth="1"/>
    <col min="3587" max="3587" width="14.33203125" style="278" customWidth="1"/>
    <col min="3588" max="3588" width="7.6640625" style="278" bestFit="1" customWidth="1"/>
    <col min="3589" max="3590" width="14.33203125" style="278" customWidth="1"/>
    <col min="3591" max="3591" width="14.83203125" style="278" bestFit="1" customWidth="1"/>
    <col min="3592" max="3592" width="14.33203125" style="278" customWidth="1"/>
    <col min="3593" max="3593" width="12.5" style="278" bestFit="1" customWidth="1"/>
    <col min="3594" max="3840" width="11.6640625" style="278"/>
    <col min="3841" max="3841" width="35.5" style="278" customWidth="1"/>
    <col min="3842" max="3842" width="40.6640625" style="278" customWidth="1"/>
    <col min="3843" max="3843" width="14.33203125" style="278" customWidth="1"/>
    <col min="3844" max="3844" width="7.6640625" style="278" bestFit="1" customWidth="1"/>
    <col min="3845" max="3846" width="14.33203125" style="278" customWidth="1"/>
    <col min="3847" max="3847" width="14.83203125" style="278" bestFit="1" customWidth="1"/>
    <col min="3848" max="3848" width="14.33203125" style="278" customWidth="1"/>
    <col min="3849" max="3849" width="12.5" style="278" bestFit="1" customWidth="1"/>
    <col min="3850" max="4096" width="11.6640625" style="278"/>
    <col min="4097" max="4097" width="35.5" style="278" customWidth="1"/>
    <col min="4098" max="4098" width="40.6640625" style="278" customWidth="1"/>
    <col min="4099" max="4099" width="14.33203125" style="278" customWidth="1"/>
    <col min="4100" max="4100" width="7.6640625" style="278" bestFit="1" customWidth="1"/>
    <col min="4101" max="4102" width="14.33203125" style="278" customWidth="1"/>
    <col min="4103" max="4103" width="14.83203125" style="278" bestFit="1" customWidth="1"/>
    <col min="4104" max="4104" width="14.33203125" style="278" customWidth="1"/>
    <col min="4105" max="4105" width="12.5" style="278" bestFit="1" customWidth="1"/>
    <col min="4106" max="4352" width="11.6640625" style="278"/>
    <col min="4353" max="4353" width="35.5" style="278" customWidth="1"/>
    <col min="4354" max="4354" width="40.6640625" style="278" customWidth="1"/>
    <col min="4355" max="4355" width="14.33203125" style="278" customWidth="1"/>
    <col min="4356" max="4356" width="7.6640625" style="278" bestFit="1" customWidth="1"/>
    <col min="4357" max="4358" width="14.33203125" style="278" customWidth="1"/>
    <col min="4359" max="4359" width="14.83203125" style="278" bestFit="1" customWidth="1"/>
    <col min="4360" max="4360" width="14.33203125" style="278" customWidth="1"/>
    <col min="4361" max="4361" width="12.5" style="278" bestFit="1" customWidth="1"/>
    <col min="4362" max="4608" width="11.6640625" style="278"/>
    <col min="4609" max="4609" width="35.5" style="278" customWidth="1"/>
    <col min="4610" max="4610" width="40.6640625" style="278" customWidth="1"/>
    <col min="4611" max="4611" width="14.33203125" style="278" customWidth="1"/>
    <col min="4612" max="4612" width="7.6640625" style="278" bestFit="1" customWidth="1"/>
    <col min="4613" max="4614" width="14.33203125" style="278" customWidth="1"/>
    <col min="4615" max="4615" width="14.83203125" style="278" bestFit="1" customWidth="1"/>
    <col min="4616" max="4616" width="14.33203125" style="278" customWidth="1"/>
    <col min="4617" max="4617" width="12.5" style="278" bestFit="1" customWidth="1"/>
    <col min="4618" max="4864" width="11.6640625" style="278"/>
    <col min="4865" max="4865" width="35.5" style="278" customWidth="1"/>
    <col min="4866" max="4866" width="40.6640625" style="278" customWidth="1"/>
    <col min="4867" max="4867" width="14.33203125" style="278" customWidth="1"/>
    <col min="4868" max="4868" width="7.6640625" style="278" bestFit="1" customWidth="1"/>
    <col min="4869" max="4870" width="14.33203125" style="278" customWidth="1"/>
    <col min="4871" max="4871" width="14.83203125" style="278" bestFit="1" customWidth="1"/>
    <col min="4872" max="4872" width="14.33203125" style="278" customWidth="1"/>
    <col min="4873" max="4873" width="12.5" style="278" bestFit="1" customWidth="1"/>
    <col min="4874" max="5120" width="11.6640625" style="278"/>
    <col min="5121" max="5121" width="35.5" style="278" customWidth="1"/>
    <col min="5122" max="5122" width="40.6640625" style="278" customWidth="1"/>
    <col min="5123" max="5123" width="14.33203125" style="278" customWidth="1"/>
    <col min="5124" max="5124" width="7.6640625" style="278" bestFit="1" customWidth="1"/>
    <col min="5125" max="5126" width="14.33203125" style="278" customWidth="1"/>
    <col min="5127" max="5127" width="14.83203125" style="278" bestFit="1" customWidth="1"/>
    <col min="5128" max="5128" width="14.33203125" style="278" customWidth="1"/>
    <col min="5129" max="5129" width="12.5" style="278" bestFit="1" customWidth="1"/>
    <col min="5130" max="5376" width="11.6640625" style="278"/>
    <col min="5377" max="5377" width="35.5" style="278" customWidth="1"/>
    <col min="5378" max="5378" width="40.6640625" style="278" customWidth="1"/>
    <col min="5379" max="5379" width="14.33203125" style="278" customWidth="1"/>
    <col min="5380" max="5380" width="7.6640625" style="278" bestFit="1" customWidth="1"/>
    <col min="5381" max="5382" width="14.33203125" style="278" customWidth="1"/>
    <col min="5383" max="5383" width="14.83203125" style="278" bestFit="1" customWidth="1"/>
    <col min="5384" max="5384" width="14.33203125" style="278" customWidth="1"/>
    <col min="5385" max="5385" width="12.5" style="278" bestFit="1" customWidth="1"/>
    <col min="5386" max="5632" width="11.6640625" style="278"/>
    <col min="5633" max="5633" width="35.5" style="278" customWidth="1"/>
    <col min="5634" max="5634" width="40.6640625" style="278" customWidth="1"/>
    <col min="5635" max="5635" width="14.33203125" style="278" customWidth="1"/>
    <col min="5636" max="5636" width="7.6640625" style="278" bestFit="1" customWidth="1"/>
    <col min="5637" max="5638" width="14.33203125" style="278" customWidth="1"/>
    <col min="5639" max="5639" width="14.83203125" style="278" bestFit="1" customWidth="1"/>
    <col min="5640" max="5640" width="14.33203125" style="278" customWidth="1"/>
    <col min="5641" max="5641" width="12.5" style="278" bestFit="1" customWidth="1"/>
    <col min="5642" max="5888" width="11.6640625" style="278"/>
    <col min="5889" max="5889" width="35.5" style="278" customWidth="1"/>
    <col min="5890" max="5890" width="40.6640625" style="278" customWidth="1"/>
    <col min="5891" max="5891" width="14.33203125" style="278" customWidth="1"/>
    <col min="5892" max="5892" width="7.6640625" style="278" bestFit="1" customWidth="1"/>
    <col min="5893" max="5894" width="14.33203125" style="278" customWidth="1"/>
    <col min="5895" max="5895" width="14.83203125" style="278" bestFit="1" customWidth="1"/>
    <col min="5896" max="5896" width="14.33203125" style="278" customWidth="1"/>
    <col min="5897" max="5897" width="12.5" style="278" bestFit="1" customWidth="1"/>
    <col min="5898" max="6144" width="11.6640625" style="278"/>
    <col min="6145" max="6145" width="35.5" style="278" customWidth="1"/>
    <col min="6146" max="6146" width="40.6640625" style="278" customWidth="1"/>
    <col min="6147" max="6147" width="14.33203125" style="278" customWidth="1"/>
    <col min="6148" max="6148" width="7.6640625" style="278" bestFit="1" customWidth="1"/>
    <col min="6149" max="6150" width="14.33203125" style="278" customWidth="1"/>
    <col min="6151" max="6151" width="14.83203125" style="278" bestFit="1" customWidth="1"/>
    <col min="6152" max="6152" width="14.33203125" style="278" customWidth="1"/>
    <col min="6153" max="6153" width="12.5" style="278" bestFit="1" customWidth="1"/>
    <col min="6154" max="6400" width="11.6640625" style="278"/>
    <col min="6401" max="6401" width="35.5" style="278" customWidth="1"/>
    <col min="6402" max="6402" width="40.6640625" style="278" customWidth="1"/>
    <col min="6403" max="6403" width="14.33203125" style="278" customWidth="1"/>
    <col min="6404" max="6404" width="7.6640625" style="278" bestFit="1" customWidth="1"/>
    <col min="6405" max="6406" width="14.33203125" style="278" customWidth="1"/>
    <col min="6407" max="6407" width="14.83203125" style="278" bestFit="1" customWidth="1"/>
    <col min="6408" max="6408" width="14.33203125" style="278" customWidth="1"/>
    <col min="6409" max="6409" width="12.5" style="278" bestFit="1" customWidth="1"/>
    <col min="6410" max="6656" width="11.6640625" style="278"/>
    <col min="6657" max="6657" width="35.5" style="278" customWidth="1"/>
    <col min="6658" max="6658" width="40.6640625" style="278" customWidth="1"/>
    <col min="6659" max="6659" width="14.33203125" style="278" customWidth="1"/>
    <col min="6660" max="6660" width="7.6640625" style="278" bestFit="1" customWidth="1"/>
    <col min="6661" max="6662" width="14.33203125" style="278" customWidth="1"/>
    <col min="6663" max="6663" width="14.83203125" style="278" bestFit="1" customWidth="1"/>
    <col min="6664" max="6664" width="14.33203125" style="278" customWidth="1"/>
    <col min="6665" max="6665" width="12.5" style="278" bestFit="1" customWidth="1"/>
    <col min="6666" max="6912" width="11.6640625" style="278"/>
    <col min="6913" max="6913" width="35.5" style="278" customWidth="1"/>
    <col min="6914" max="6914" width="40.6640625" style="278" customWidth="1"/>
    <col min="6915" max="6915" width="14.33203125" style="278" customWidth="1"/>
    <col min="6916" max="6916" width="7.6640625" style="278" bestFit="1" customWidth="1"/>
    <col min="6917" max="6918" width="14.33203125" style="278" customWidth="1"/>
    <col min="6919" max="6919" width="14.83203125" style="278" bestFit="1" customWidth="1"/>
    <col min="6920" max="6920" width="14.33203125" style="278" customWidth="1"/>
    <col min="6921" max="6921" width="12.5" style="278" bestFit="1" customWidth="1"/>
    <col min="6922" max="7168" width="11.6640625" style="278"/>
    <col min="7169" max="7169" width="35.5" style="278" customWidth="1"/>
    <col min="7170" max="7170" width="40.6640625" style="278" customWidth="1"/>
    <col min="7171" max="7171" width="14.33203125" style="278" customWidth="1"/>
    <col min="7172" max="7172" width="7.6640625" style="278" bestFit="1" customWidth="1"/>
    <col min="7173" max="7174" width="14.33203125" style="278" customWidth="1"/>
    <col min="7175" max="7175" width="14.83203125" style="278" bestFit="1" customWidth="1"/>
    <col min="7176" max="7176" width="14.33203125" style="278" customWidth="1"/>
    <col min="7177" max="7177" width="12.5" style="278" bestFit="1" customWidth="1"/>
    <col min="7178" max="7424" width="11.6640625" style="278"/>
    <col min="7425" max="7425" width="35.5" style="278" customWidth="1"/>
    <col min="7426" max="7426" width="40.6640625" style="278" customWidth="1"/>
    <col min="7427" max="7427" width="14.33203125" style="278" customWidth="1"/>
    <col min="7428" max="7428" width="7.6640625" style="278" bestFit="1" customWidth="1"/>
    <col min="7429" max="7430" width="14.33203125" style="278" customWidth="1"/>
    <col min="7431" max="7431" width="14.83203125" style="278" bestFit="1" customWidth="1"/>
    <col min="7432" max="7432" width="14.33203125" style="278" customWidth="1"/>
    <col min="7433" max="7433" width="12.5" style="278" bestFit="1" customWidth="1"/>
    <col min="7434" max="7680" width="11.6640625" style="278"/>
    <col min="7681" max="7681" width="35.5" style="278" customWidth="1"/>
    <col min="7682" max="7682" width="40.6640625" style="278" customWidth="1"/>
    <col min="7683" max="7683" width="14.33203125" style="278" customWidth="1"/>
    <col min="7684" max="7684" width="7.6640625" style="278" bestFit="1" customWidth="1"/>
    <col min="7685" max="7686" width="14.33203125" style="278" customWidth="1"/>
    <col min="7687" max="7687" width="14.83203125" style="278" bestFit="1" customWidth="1"/>
    <col min="7688" max="7688" width="14.33203125" style="278" customWidth="1"/>
    <col min="7689" max="7689" width="12.5" style="278" bestFit="1" customWidth="1"/>
    <col min="7690" max="7936" width="11.6640625" style="278"/>
    <col min="7937" max="7937" width="35.5" style="278" customWidth="1"/>
    <col min="7938" max="7938" width="40.6640625" style="278" customWidth="1"/>
    <col min="7939" max="7939" width="14.33203125" style="278" customWidth="1"/>
    <col min="7940" max="7940" width="7.6640625" style="278" bestFit="1" customWidth="1"/>
    <col min="7941" max="7942" width="14.33203125" style="278" customWidth="1"/>
    <col min="7943" max="7943" width="14.83203125" style="278" bestFit="1" customWidth="1"/>
    <col min="7944" max="7944" width="14.33203125" style="278" customWidth="1"/>
    <col min="7945" max="7945" width="12.5" style="278" bestFit="1" customWidth="1"/>
    <col min="7946" max="8192" width="11.6640625" style="278"/>
    <col min="8193" max="8193" width="35.5" style="278" customWidth="1"/>
    <col min="8194" max="8194" width="40.6640625" style="278" customWidth="1"/>
    <col min="8195" max="8195" width="14.33203125" style="278" customWidth="1"/>
    <col min="8196" max="8196" width="7.6640625" style="278" bestFit="1" customWidth="1"/>
    <col min="8197" max="8198" width="14.33203125" style="278" customWidth="1"/>
    <col min="8199" max="8199" width="14.83203125" style="278" bestFit="1" customWidth="1"/>
    <col min="8200" max="8200" width="14.33203125" style="278" customWidth="1"/>
    <col min="8201" max="8201" width="12.5" style="278" bestFit="1" customWidth="1"/>
    <col min="8202" max="8448" width="11.6640625" style="278"/>
    <col min="8449" max="8449" width="35.5" style="278" customWidth="1"/>
    <col min="8450" max="8450" width="40.6640625" style="278" customWidth="1"/>
    <col min="8451" max="8451" width="14.33203125" style="278" customWidth="1"/>
    <col min="8452" max="8452" width="7.6640625" style="278" bestFit="1" customWidth="1"/>
    <col min="8453" max="8454" width="14.33203125" style="278" customWidth="1"/>
    <col min="8455" max="8455" width="14.83203125" style="278" bestFit="1" customWidth="1"/>
    <col min="8456" max="8456" width="14.33203125" style="278" customWidth="1"/>
    <col min="8457" max="8457" width="12.5" style="278" bestFit="1" customWidth="1"/>
    <col min="8458" max="8704" width="11.6640625" style="278"/>
    <col min="8705" max="8705" width="35.5" style="278" customWidth="1"/>
    <col min="8706" max="8706" width="40.6640625" style="278" customWidth="1"/>
    <col min="8707" max="8707" width="14.33203125" style="278" customWidth="1"/>
    <col min="8708" max="8708" width="7.6640625" style="278" bestFit="1" customWidth="1"/>
    <col min="8709" max="8710" width="14.33203125" style="278" customWidth="1"/>
    <col min="8711" max="8711" width="14.83203125" style="278" bestFit="1" customWidth="1"/>
    <col min="8712" max="8712" width="14.33203125" style="278" customWidth="1"/>
    <col min="8713" max="8713" width="12.5" style="278" bestFit="1" customWidth="1"/>
    <col min="8714" max="8960" width="11.6640625" style="278"/>
    <col min="8961" max="8961" width="35.5" style="278" customWidth="1"/>
    <col min="8962" max="8962" width="40.6640625" style="278" customWidth="1"/>
    <col min="8963" max="8963" width="14.33203125" style="278" customWidth="1"/>
    <col min="8964" max="8964" width="7.6640625" style="278" bestFit="1" customWidth="1"/>
    <col min="8965" max="8966" width="14.33203125" style="278" customWidth="1"/>
    <col min="8967" max="8967" width="14.83203125" style="278" bestFit="1" customWidth="1"/>
    <col min="8968" max="8968" width="14.33203125" style="278" customWidth="1"/>
    <col min="8969" max="8969" width="12.5" style="278" bestFit="1" customWidth="1"/>
    <col min="8970" max="9216" width="11.6640625" style="278"/>
    <col min="9217" max="9217" width="35.5" style="278" customWidth="1"/>
    <col min="9218" max="9218" width="40.6640625" style="278" customWidth="1"/>
    <col min="9219" max="9219" width="14.33203125" style="278" customWidth="1"/>
    <col min="9220" max="9220" width="7.6640625" style="278" bestFit="1" customWidth="1"/>
    <col min="9221" max="9222" width="14.33203125" style="278" customWidth="1"/>
    <col min="9223" max="9223" width="14.83203125" style="278" bestFit="1" customWidth="1"/>
    <col min="9224" max="9224" width="14.33203125" style="278" customWidth="1"/>
    <col min="9225" max="9225" width="12.5" style="278" bestFit="1" customWidth="1"/>
    <col min="9226" max="9472" width="11.6640625" style="278"/>
    <col min="9473" max="9473" width="35.5" style="278" customWidth="1"/>
    <col min="9474" max="9474" width="40.6640625" style="278" customWidth="1"/>
    <col min="9475" max="9475" width="14.33203125" style="278" customWidth="1"/>
    <col min="9476" max="9476" width="7.6640625" style="278" bestFit="1" customWidth="1"/>
    <col min="9477" max="9478" width="14.33203125" style="278" customWidth="1"/>
    <col min="9479" max="9479" width="14.83203125" style="278" bestFit="1" customWidth="1"/>
    <col min="9480" max="9480" width="14.33203125" style="278" customWidth="1"/>
    <col min="9481" max="9481" width="12.5" style="278" bestFit="1" customWidth="1"/>
    <col min="9482" max="9728" width="11.6640625" style="278"/>
    <col min="9729" max="9729" width="35.5" style="278" customWidth="1"/>
    <col min="9730" max="9730" width="40.6640625" style="278" customWidth="1"/>
    <col min="9731" max="9731" width="14.33203125" style="278" customWidth="1"/>
    <col min="9732" max="9732" width="7.6640625" style="278" bestFit="1" customWidth="1"/>
    <col min="9733" max="9734" width="14.33203125" style="278" customWidth="1"/>
    <col min="9735" max="9735" width="14.83203125" style="278" bestFit="1" customWidth="1"/>
    <col min="9736" max="9736" width="14.33203125" style="278" customWidth="1"/>
    <col min="9737" max="9737" width="12.5" style="278" bestFit="1" customWidth="1"/>
    <col min="9738" max="9984" width="11.6640625" style="278"/>
    <col min="9985" max="9985" width="35.5" style="278" customWidth="1"/>
    <col min="9986" max="9986" width="40.6640625" style="278" customWidth="1"/>
    <col min="9987" max="9987" width="14.33203125" style="278" customWidth="1"/>
    <col min="9988" max="9988" width="7.6640625" style="278" bestFit="1" customWidth="1"/>
    <col min="9989" max="9990" width="14.33203125" style="278" customWidth="1"/>
    <col min="9991" max="9991" width="14.83203125" style="278" bestFit="1" customWidth="1"/>
    <col min="9992" max="9992" width="14.33203125" style="278" customWidth="1"/>
    <col min="9993" max="9993" width="12.5" style="278" bestFit="1" customWidth="1"/>
    <col min="9994" max="10240" width="11.6640625" style="278"/>
    <col min="10241" max="10241" width="35.5" style="278" customWidth="1"/>
    <col min="10242" max="10242" width="40.6640625" style="278" customWidth="1"/>
    <col min="10243" max="10243" width="14.33203125" style="278" customWidth="1"/>
    <col min="10244" max="10244" width="7.6640625" style="278" bestFit="1" customWidth="1"/>
    <col min="10245" max="10246" width="14.33203125" style="278" customWidth="1"/>
    <col min="10247" max="10247" width="14.83203125" style="278" bestFit="1" customWidth="1"/>
    <col min="10248" max="10248" width="14.33203125" style="278" customWidth="1"/>
    <col min="10249" max="10249" width="12.5" style="278" bestFit="1" customWidth="1"/>
    <col min="10250" max="10496" width="11.6640625" style="278"/>
    <col min="10497" max="10497" width="35.5" style="278" customWidth="1"/>
    <col min="10498" max="10498" width="40.6640625" style="278" customWidth="1"/>
    <col min="10499" max="10499" width="14.33203125" style="278" customWidth="1"/>
    <col min="10500" max="10500" width="7.6640625" style="278" bestFit="1" customWidth="1"/>
    <col min="10501" max="10502" width="14.33203125" style="278" customWidth="1"/>
    <col min="10503" max="10503" width="14.83203125" style="278" bestFit="1" customWidth="1"/>
    <col min="10504" max="10504" width="14.33203125" style="278" customWidth="1"/>
    <col min="10505" max="10505" width="12.5" style="278" bestFit="1" customWidth="1"/>
    <col min="10506" max="10752" width="11.6640625" style="278"/>
    <col min="10753" max="10753" width="35.5" style="278" customWidth="1"/>
    <col min="10754" max="10754" width="40.6640625" style="278" customWidth="1"/>
    <col min="10755" max="10755" width="14.33203125" style="278" customWidth="1"/>
    <col min="10756" max="10756" width="7.6640625" style="278" bestFit="1" customWidth="1"/>
    <col min="10757" max="10758" width="14.33203125" style="278" customWidth="1"/>
    <col min="10759" max="10759" width="14.83203125" style="278" bestFit="1" customWidth="1"/>
    <col min="10760" max="10760" width="14.33203125" style="278" customWidth="1"/>
    <col min="10761" max="10761" width="12.5" style="278" bestFit="1" customWidth="1"/>
    <col min="10762" max="11008" width="11.6640625" style="278"/>
    <col min="11009" max="11009" width="35.5" style="278" customWidth="1"/>
    <col min="11010" max="11010" width="40.6640625" style="278" customWidth="1"/>
    <col min="11011" max="11011" width="14.33203125" style="278" customWidth="1"/>
    <col min="11012" max="11012" width="7.6640625" style="278" bestFit="1" customWidth="1"/>
    <col min="11013" max="11014" width="14.33203125" style="278" customWidth="1"/>
    <col min="11015" max="11015" width="14.83203125" style="278" bestFit="1" customWidth="1"/>
    <col min="11016" max="11016" width="14.33203125" style="278" customWidth="1"/>
    <col min="11017" max="11017" width="12.5" style="278" bestFit="1" customWidth="1"/>
    <col min="11018" max="11264" width="11.6640625" style="278"/>
    <col min="11265" max="11265" width="35.5" style="278" customWidth="1"/>
    <col min="11266" max="11266" width="40.6640625" style="278" customWidth="1"/>
    <col min="11267" max="11267" width="14.33203125" style="278" customWidth="1"/>
    <col min="11268" max="11268" width="7.6640625" style="278" bestFit="1" customWidth="1"/>
    <col min="11269" max="11270" width="14.33203125" style="278" customWidth="1"/>
    <col min="11271" max="11271" width="14.83203125" style="278" bestFit="1" customWidth="1"/>
    <col min="11272" max="11272" width="14.33203125" style="278" customWidth="1"/>
    <col min="11273" max="11273" width="12.5" style="278" bestFit="1" customWidth="1"/>
    <col min="11274" max="11520" width="11.6640625" style="278"/>
    <col min="11521" max="11521" width="35.5" style="278" customWidth="1"/>
    <col min="11522" max="11522" width="40.6640625" style="278" customWidth="1"/>
    <col min="11523" max="11523" width="14.33203125" style="278" customWidth="1"/>
    <col min="11524" max="11524" width="7.6640625" style="278" bestFit="1" customWidth="1"/>
    <col min="11525" max="11526" width="14.33203125" style="278" customWidth="1"/>
    <col min="11527" max="11527" width="14.83203125" style="278" bestFit="1" customWidth="1"/>
    <col min="11528" max="11528" width="14.33203125" style="278" customWidth="1"/>
    <col min="11529" max="11529" width="12.5" style="278" bestFit="1" customWidth="1"/>
    <col min="11530" max="11776" width="11.6640625" style="278"/>
    <col min="11777" max="11777" width="35.5" style="278" customWidth="1"/>
    <col min="11778" max="11778" width="40.6640625" style="278" customWidth="1"/>
    <col min="11779" max="11779" width="14.33203125" style="278" customWidth="1"/>
    <col min="11780" max="11780" width="7.6640625" style="278" bestFit="1" customWidth="1"/>
    <col min="11781" max="11782" width="14.33203125" style="278" customWidth="1"/>
    <col min="11783" max="11783" width="14.83203125" style="278" bestFit="1" customWidth="1"/>
    <col min="11784" max="11784" width="14.33203125" style="278" customWidth="1"/>
    <col min="11785" max="11785" width="12.5" style="278" bestFit="1" customWidth="1"/>
    <col min="11786" max="12032" width="11.6640625" style="278"/>
    <col min="12033" max="12033" width="35.5" style="278" customWidth="1"/>
    <col min="12034" max="12034" width="40.6640625" style="278" customWidth="1"/>
    <col min="12035" max="12035" width="14.33203125" style="278" customWidth="1"/>
    <col min="12036" max="12036" width="7.6640625" style="278" bestFit="1" customWidth="1"/>
    <col min="12037" max="12038" width="14.33203125" style="278" customWidth="1"/>
    <col min="12039" max="12039" width="14.83203125" style="278" bestFit="1" customWidth="1"/>
    <col min="12040" max="12040" width="14.33203125" style="278" customWidth="1"/>
    <col min="12041" max="12041" width="12.5" style="278" bestFit="1" customWidth="1"/>
    <col min="12042" max="12288" width="11.6640625" style="278"/>
    <col min="12289" max="12289" width="35.5" style="278" customWidth="1"/>
    <col min="12290" max="12290" width="40.6640625" style="278" customWidth="1"/>
    <col min="12291" max="12291" width="14.33203125" style="278" customWidth="1"/>
    <col min="12292" max="12292" width="7.6640625" style="278" bestFit="1" customWidth="1"/>
    <col min="12293" max="12294" width="14.33203125" style="278" customWidth="1"/>
    <col min="12295" max="12295" width="14.83203125" style="278" bestFit="1" customWidth="1"/>
    <col min="12296" max="12296" width="14.33203125" style="278" customWidth="1"/>
    <col min="12297" max="12297" width="12.5" style="278" bestFit="1" customWidth="1"/>
    <col min="12298" max="12544" width="11.6640625" style="278"/>
    <col min="12545" max="12545" width="35.5" style="278" customWidth="1"/>
    <col min="12546" max="12546" width="40.6640625" style="278" customWidth="1"/>
    <col min="12547" max="12547" width="14.33203125" style="278" customWidth="1"/>
    <col min="12548" max="12548" width="7.6640625" style="278" bestFit="1" customWidth="1"/>
    <col min="12549" max="12550" width="14.33203125" style="278" customWidth="1"/>
    <col min="12551" max="12551" width="14.83203125" style="278" bestFit="1" customWidth="1"/>
    <col min="12552" max="12552" width="14.33203125" style="278" customWidth="1"/>
    <col min="12553" max="12553" width="12.5" style="278" bestFit="1" customWidth="1"/>
    <col min="12554" max="12800" width="11.6640625" style="278"/>
    <col min="12801" max="12801" width="35.5" style="278" customWidth="1"/>
    <col min="12802" max="12802" width="40.6640625" style="278" customWidth="1"/>
    <col min="12803" max="12803" width="14.33203125" style="278" customWidth="1"/>
    <col min="12804" max="12804" width="7.6640625" style="278" bestFit="1" customWidth="1"/>
    <col min="12805" max="12806" width="14.33203125" style="278" customWidth="1"/>
    <col min="12807" max="12807" width="14.83203125" style="278" bestFit="1" customWidth="1"/>
    <col min="12808" max="12808" width="14.33203125" style="278" customWidth="1"/>
    <col min="12809" max="12809" width="12.5" style="278" bestFit="1" customWidth="1"/>
    <col min="12810" max="13056" width="11.6640625" style="278"/>
    <col min="13057" max="13057" width="35.5" style="278" customWidth="1"/>
    <col min="13058" max="13058" width="40.6640625" style="278" customWidth="1"/>
    <col min="13059" max="13059" width="14.33203125" style="278" customWidth="1"/>
    <col min="13060" max="13060" width="7.6640625" style="278" bestFit="1" customWidth="1"/>
    <col min="13061" max="13062" width="14.33203125" style="278" customWidth="1"/>
    <col min="13063" max="13063" width="14.83203125" style="278" bestFit="1" customWidth="1"/>
    <col min="13064" max="13064" width="14.33203125" style="278" customWidth="1"/>
    <col min="13065" max="13065" width="12.5" style="278" bestFit="1" customWidth="1"/>
    <col min="13066" max="13312" width="11.6640625" style="278"/>
    <col min="13313" max="13313" width="35.5" style="278" customWidth="1"/>
    <col min="13314" max="13314" width="40.6640625" style="278" customWidth="1"/>
    <col min="13315" max="13315" width="14.33203125" style="278" customWidth="1"/>
    <col min="13316" max="13316" width="7.6640625" style="278" bestFit="1" customWidth="1"/>
    <col min="13317" max="13318" width="14.33203125" style="278" customWidth="1"/>
    <col min="13319" max="13319" width="14.83203125" style="278" bestFit="1" customWidth="1"/>
    <col min="13320" max="13320" width="14.33203125" style="278" customWidth="1"/>
    <col min="13321" max="13321" width="12.5" style="278" bestFit="1" customWidth="1"/>
    <col min="13322" max="13568" width="11.6640625" style="278"/>
    <col min="13569" max="13569" width="35.5" style="278" customWidth="1"/>
    <col min="13570" max="13570" width="40.6640625" style="278" customWidth="1"/>
    <col min="13571" max="13571" width="14.33203125" style="278" customWidth="1"/>
    <col min="13572" max="13572" width="7.6640625" style="278" bestFit="1" customWidth="1"/>
    <col min="13573" max="13574" width="14.33203125" style="278" customWidth="1"/>
    <col min="13575" max="13575" width="14.83203125" style="278" bestFit="1" customWidth="1"/>
    <col min="13576" max="13576" width="14.33203125" style="278" customWidth="1"/>
    <col min="13577" max="13577" width="12.5" style="278" bestFit="1" customWidth="1"/>
    <col min="13578" max="13824" width="11.6640625" style="278"/>
    <col min="13825" max="13825" width="35.5" style="278" customWidth="1"/>
    <col min="13826" max="13826" width="40.6640625" style="278" customWidth="1"/>
    <col min="13827" max="13827" width="14.33203125" style="278" customWidth="1"/>
    <col min="13828" max="13828" width="7.6640625" style="278" bestFit="1" customWidth="1"/>
    <col min="13829" max="13830" width="14.33203125" style="278" customWidth="1"/>
    <col min="13831" max="13831" width="14.83203125" style="278" bestFit="1" customWidth="1"/>
    <col min="13832" max="13832" width="14.33203125" style="278" customWidth="1"/>
    <col min="13833" max="13833" width="12.5" style="278" bestFit="1" customWidth="1"/>
    <col min="13834" max="14080" width="11.6640625" style="278"/>
    <col min="14081" max="14081" width="35.5" style="278" customWidth="1"/>
    <col min="14082" max="14082" width="40.6640625" style="278" customWidth="1"/>
    <col min="14083" max="14083" width="14.33203125" style="278" customWidth="1"/>
    <col min="14084" max="14084" width="7.6640625" style="278" bestFit="1" customWidth="1"/>
    <col min="14085" max="14086" width="14.33203125" style="278" customWidth="1"/>
    <col min="14087" max="14087" width="14.83203125" style="278" bestFit="1" customWidth="1"/>
    <col min="14088" max="14088" width="14.33203125" style="278" customWidth="1"/>
    <col min="14089" max="14089" width="12.5" style="278" bestFit="1" customWidth="1"/>
    <col min="14090" max="14336" width="11.6640625" style="278"/>
    <col min="14337" max="14337" width="35.5" style="278" customWidth="1"/>
    <col min="14338" max="14338" width="40.6640625" style="278" customWidth="1"/>
    <col min="14339" max="14339" width="14.33203125" style="278" customWidth="1"/>
    <col min="14340" max="14340" width="7.6640625" style="278" bestFit="1" customWidth="1"/>
    <col min="14341" max="14342" width="14.33203125" style="278" customWidth="1"/>
    <col min="14343" max="14343" width="14.83203125" style="278" bestFit="1" customWidth="1"/>
    <col min="14344" max="14344" width="14.33203125" style="278" customWidth="1"/>
    <col min="14345" max="14345" width="12.5" style="278" bestFit="1" customWidth="1"/>
    <col min="14346" max="14592" width="11.6640625" style="278"/>
    <col min="14593" max="14593" width="35.5" style="278" customWidth="1"/>
    <col min="14594" max="14594" width="40.6640625" style="278" customWidth="1"/>
    <col min="14595" max="14595" width="14.33203125" style="278" customWidth="1"/>
    <col min="14596" max="14596" width="7.6640625" style="278" bestFit="1" customWidth="1"/>
    <col min="14597" max="14598" width="14.33203125" style="278" customWidth="1"/>
    <col min="14599" max="14599" width="14.83203125" style="278" bestFit="1" customWidth="1"/>
    <col min="14600" max="14600" width="14.33203125" style="278" customWidth="1"/>
    <col min="14601" max="14601" width="12.5" style="278" bestFit="1" customWidth="1"/>
    <col min="14602" max="14848" width="11.6640625" style="278"/>
    <col min="14849" max="14849" width="35.5" style="278" customWidth="1"/>
    <col min="14850" max="14850" width="40.6640625" style="278" customWidth="1"/>
    <col min="14851" max="14851" width="14.33203125" style="278" customWidth="1"/>
    <col min="14852" max="14852" width="7.6640625" style="278" bestFit="1" customWidth="1"/>
    <col min="14853" max="14854" width="14.33203125" style="278" customWidth="1"/>
    <col min="14855" max="14855" width="14.83203125" style="278" bestFit="1" customWidth="1"/>
    <col min="14856" max="14856" width="14.33203125" style="278" customWidth="1"/>
    <col min="14857" max="14857" width="12.5" style="278" bestFit="1" customWidth="1"/>
    <col min="14858" max="15104" width="11.6640625" style="278"/>
    <col min="15105" max="15105" width="35.5" style="278" customWidth="1"/>
    <col min="15106" max="15106" width="40.6640625" style="278" customWidth="1"/>
    <col min="15107" max="15107" width="14.33203125" style="278" customWidth="1"/>
    <col min="15108" max="15108" width="7.6640625" style="278" bestFit="1" customWidth="1"/>
    <col min="15109" max="15110" width="14.33203125" style="278" customWidth="1"/>
    <col min="15111" max="15111" width="14.83203125" style="278" bestFit="1" customWidth="1"/>
    <col min="15112" max="15112" width="14.33203125" style="278" customWidth="1"/>
    <col min="15113" max="15113" width="12.5" style="278" bestFit="1" customWidth="1"/>
    <col min="15114" max="15360" width="11.6640625" style="278"/>
    <col min="15361" max="15361" width="35.5" style="278" customWidth="1"/>
    <col min="15362" max="15362" width="40.6640625" style="278" customWidth="1"/>
    <col min="15363" max="15363" width="14.33203125" style="278" customWidth="1"/>
    <col min="15364" max="15364" width="7.6640625" style="278" bestFit="1" customWidth="1"/>
    <col min="15365" max="15366" width="14.33203125" style="278" customWidth="1"/>
    <col min="15367" max="15367" width="14.83203125" style="278" bestFit="1" customWidth="1"/>
    <col min="15368" max="15368" width="14.33203125" style="278" customWidth="1"/>
    <col min="15369" max="15369" width="12.5" style="278" bestFit="1" customWidth="1"/>
    <col min="15370" max="15616" width="11.6640625" style="278"/>
    <col min="15617" max="15617" width="35.5" style="278" customWidth="1"/>
    <col min="15618" max="15618" width="40.6640625" style="278" customWidth="1"/>
    <col min="15619" max="15619" width="14.33203125" style="278" customWidth="1"/>
    <col min="15620" max="15620" width="7.6640625" style="278" bestFit="1" customWidth="1"/>
    <col min="15621" max="15622" width="14.33203125" style="278" customWidth="1"/>
    <col min="15623" max="15623" width="14.83203125" style="278" bestFit="1" customWidth="1"/>
    <col min="15624" max="15624" width="14.33203125" style="278" customWidth="1"/>
    <col min="15625" max="15625" width="12.5" style="278" bestFit="1" customWidth="1"/>
    <col min="15626" max="15872" width="11.6640625" style="278"/>
    <col min="15873" max="15873" width="35.5" style="278" customWidth="1"/>
    <col min="15874" max="15874" width="40.6640625" style="278" customWidth="1"/>
    <col min="15875" max="15875" width="14.33203125" style="278" customWidth="1"/>
    <col min="15876" max="15876" width="7.6640625" style="278" bestFit="1" customWidth="1"/>
    <col min="15877" max="15878" width="14.33203125" style="278" customWidth="1"/>
    <col min="15879" max="15879" width="14.83203125" style="278" bestFit="1" customWidth="1"/>
    <col min="15880" max="15880" width="14.33203125" style="278" customWidth="1"/>
    <col min="15881" max="15881" width="12.5" style="278" bestFit="1" customWidth="1"/>
    <col min="15882" max="16128" width="11.6640625" style="278"/>
    <col min="16129" max="16129" width="35.5" style="278" customWidth="1"/>
    <col min="16130" max="16130" width="40.6640625" style="278" customWidth="1"/>
    <col min="16131" max="16131" width="14.33203125" style="278" customWidth="1"/>
    <col min="16132" max="16132" width="7.6640625" style="278" bestFit="1" customWidth="1"/>
    <col min="16133" max="16134" width="14.33203125" style="278" customWidth="1"/>
    <col min="16135" max="16135" width="14.83203125" style="278" bestFit="1" customWidth="1"/>
    <col min="16136" max="16136" width="14.33203125" style="278" customWidth="1"/>
    <col min="16137" max="16137" width="12.5" style="278" bestFit="1" customWidth="1"/>
    <col min="16138" max="16384" width="11.6640625" style="278"/>
  </cols>
  <sheetData>
    <row r="1" spans="1:9" ht="35.25" customHeight="1" thickBot="1" x14ac:dyDescent="0.3">
      <c r="A1" s="419" t="s">
        <v>1494</v>
      </c>
      <c r="B1" s="420"/>
      <c r="C1" s="421" t="s">
        <v>1495</v>
      </c>
      <c r="D1" s="420" t="s">
        <v>1496</v>
      </c>
      <c r="E1" s="422" t="s">
        <v>1497</v>
      </c>
      <c r="F1" s="422" t="s">
        <v>1498</v>
      </c>
      <c r="G1" s="422" t="s">
        <v>1499</v>
      </c>
      <c r="H1" s="422" t="s">
        <v>1500</v>
      </c>
      <c r="I1" s="423" t="s">
        <v>1501</v>
      </c>
    </row>
    <row r="2" spans="1:9" ht="35.25" customHeight="1" thickBot="1" x14ac:dyDescent="0.3">
      <c r="A2" s="424" t="s">
        <v>1502</v>
      </c>
      <c r="B2" s="420"/>
      <c r="C2" s="421"/>
      <c r="D2" s="420"/>
      <c r="E2" s="422"/>
      <c r="F2" s="422"/>
      <c r="G2" s="422"/>
      <c r="H2" s="422"/>
      <c r="I2" s="423"/>
    </row>
    <row r="3" spans="1:9" ht="14.25" thickBot="1" x14ac:dyDescent="0.3">
      <c r="A3" s="763" t="s">
        <v>1503</v>
      </c>
      <c r="B3" s="764"/>
      <c r="C3" s="764"/>
      <c r="D3" s="764"/>
      <c r="E3" s="764"/>
      <c r="F3" s="764"/>
      <c r="G3" s="764"/>
      <c r="H3" s="764"/>
      <c r="I3" s="765"/>
    </row>
    <row r="4" spans="1:9" ht="27" x14ac:dyDescent="0.25">
      <c r="A4" s="425" t="s">
        <v>1504</v>
      </c>
      <c r="B4" s="426" t="s">
        <v>1505</v>
      </c>
      <c r="C4" s="427">
        <v>1</v>
      </c>
      <c r="D4" s="428" t="s">
        <v>1186</v>
      </c>
      <c r="E4" s="429"/>
      <c r="F4" s="430">
        <f>C4*E4</f>
        <v>0</v>
      </c>
      <c r="G4" s="429"/>
      <c r="H4" s="429">
        <f>C4*G4</f>
        <v>0</v>
      </c>
      <c r="I4" s="431">
        <f t="shared" ref="I4:I11" si="0">+F4+H4</f>
        <v>0</v>
      </c>
    </row>
    <row r="5" spans="1:9" ht="13.5" x14ac:dyDescent="0.25">
      <c r="A5" s="425" t="s">
        <v>1506</v>
      </c>
      <c r="B5" s="426" t="s">
        <v>1507</v>
      </c>
      <c r="C5" s="427">
        <v>2</v>
      </c>
      <c r="D5" s="428" t="s">
        <v>1186</v>
      </c>
      <c r="E5" s="432"/>
      <c r="F5" s="430">
        <f>C5*E5</f>
        <v>0</v>
      </c>
      <c r="G5" s="429"/>
      <c r="H5" s="429">
        <f>C5*G5</f>
        <v>0</v>
      </c>
      <c r="I5" s="431">
        <f t="shared" si="0"/>
        <v>0</v>
      </c>
    </row>
    <row r="6" spans="1:9" ht="13.5" x14ac:dyDescent="0.25">
      <c r="A6" s="425" t="s">
        <v>1508</v>
      </c>
      <c r="B6" s="426" t="s">
        <v>1509</v>
      </c>
      <c r="C6" s="427">
        <v>1</v>
      </c>
      <c r="D6" s="428" t="s">
        <v>1186</v>
      </c>
      <c r="E6" s="432"/>
      <c r="F6" s="430">
        <f t="shared" ref="F6:F15" si="1">C6*E6</f>
        <v>0</v>
      </c>
      <c r="G6" s="429"/>
      <c r="H6" s="429">
        <f t="shared" ref="H6:H15" si="2">C6*G6</f>
        <v>0</v>
      </c>
      <c r="I6" s="433">
        <f t="shared" si="0"/>
        <v>0</v>
      </c>
    </row>
    <row r="7" spans="1:9" ht="27" x14ac:dyDescent="0.25">
      <c r="A7" s="425" t="s">
        <v>1510</v>
      </c>
      <c r="B7" s="426" t="s">
        <v>1511</v>
      </c>
      <c r="C7" s="427">
        <v>1</v>
      </c>
      <c r="D7" s="428" t="s">
        <v>1186</v>
      </c>
      <c r="E7" s="434"/>
      <c r="F7" s="430">
        <f t="shared" si="1"/>
        <v>0</v>
      </c>
      <c r="G7" s="435"/>
      <c r="H7" s="429">
        <f t="shared" si="2"/>
        <v>0</v>
      </c>
      <c r="I7" s="433">
        <f t="shared" si="0"/>
        <v>0</v>
      </c>
    </row>
    <row r="8" spans="1:9" ht="27" x14ac:dyDescent="0.25">
      <c r="A8" s="436" t="s">
        <v>1512</v>
      </c>
      <c r="B8" s="437" t="s">
        <v>1513</v>
      </c>
      <c r="C8" s="438">
        <v>32</v>
      </c>
      <c r="D8" s="439" t="s">
        <v>1186</v>
      </c>
      <c r="E8" s="440"/>
      <c r="F8" s="430">
        <f t="shared" si="1"/>
        <v>0</v>
      </c>
      <c r="G8" s="434"/>
      <c r="H8" s="429">
        <f t="shared" si="2"/>
        <v>0</v>
      </c>
      <c r="I8" s="441">
        <f t="shared" si="0"/>
        <v>0</v>
      </c>
    </row>
    <row r="9" spans="1:9" ht="27" x14ac:dyDescent="0.25">
      <c r="A9" s="436" t="s">
        <v>1512</v>
      </c>
      <c r="B9" s="437" t="s">
        <v>1514</v>
      </c>
      <c r="C9" s="438">
        <v>7</v>
      </c>
      <c r="D9" s="439" t="s">
        <v>1186</v>
      </c>
      <c r="E9" s="434"/>
      <c r="F9" s="430">
        <f t="shared" si="1"/>
        <v>0</v>
      </c>
      <c r="G9" s="435"/>
      <c r="H9" s="429">
        <f t="shared" si="2"/>
        <v>0</v>
      </c>
      <c r="I9" s="433">
        <f t="shared" si="0"/>
        <v>0</v>
      </c>
    </row>
    <row r="10" spans="1:9" ht="13.5" x14ac:dyDescent="0.25">
      <c r="A10" s="425" t="s">
        <v>1515</v>
      </c>
      <c r="B10" s="426" t="s">
        <v>1516</v>
      </c>
      <c r="C10" s="442">
        <v>1800</v>
      </c>
      <c r="D10" s="439" t="s">
        <v>250</v>
      </c>
      <c r="E10" s="443"/>
      <c r="F10" s="430">
        <f t="shared" si="1"/>
        <v>0</v>
      </c>
      <c r="G10" s="430"/>
      <c r="H10" s="429">
        <f t="shared" si="2"/>
        <v>0</v>
      </c>
      <c r="I10" s="444">
        <f t="shared" si="0"/>
        <v>0</v>
      </c>
    </row>
    <row r="11" spans="1:9" ht="13.5" x14ac:dyDescent="0.25">
      <c r="A11" s="425" t="s">
        <v>1517</v>
      </c>
      <c r="B11" s="426" t="s">
        <v>1518</v>
      </c>
      <c r="C11" s="442">
        <v>142</v>
      </c>
      <c r="D11" s="428" t="s">
        <v>1186</v>
      </c>
      <c r="E11" s="443"/>
      <c r="F11" s="430">
        <f t="shared" si="1"/>
        <v>0</v>
      </c>
      <c r="G11" s="430"/>
      <c r="H11" s="429">
        <f t="shared" si="2"/>
        <v>0</v>
      </c>
      <c r="I11" s="444">
        <f t="shared" si="0"/>
        <v>0</v>
      </c>
    </row>
    <row r="12" spans="1:9" ht="13.5" x14ac:dyDescent="0.25">
      <c r="A12" s="425" t="s">
        <v>1519</v>
      </c>
      <c r="B12" s="426" t="s">
        <v>1520</v>
      </c>
      <c r="C12" s="442">
        <v>71</v>
      </c>
      <c r="D12" s="445" t="s">
        <v>1186</v>
      </c>
      <c r="E12" s="434"/>
      <c r="F12" s="430">
        <f t="shared" si="1"/>
        <v>0</v>
      </c>
      <c r="G12" s="434"/>
      <c r="H12" s="429">
        <f t="shared" si="2"/>
        <v>0</v>
      </c>
      <c r="I12" s="441">
        <f>+F12+H12</f>
        <v>0</v>
      </c>
    </row>
    <row r="13" spans="1:9" ht="13.5" x14ac:dyDescent="0.25">
      <c r="A13" s="425" t="s">
        <v>1521</v>
      </c>
      <c r="B13" s="446" t="s">
        <v>1522</v>
      </c>
      <c r="C13" s="442">
        <v>3</v>
      </c>
      <c r="D13" s="445" t="s">
        <v>1186</v>
      </c>
      <c r="E13" s="434"/>
      <c r="F13" s="430">
        <f t="shared" si="1"/>
        <v>0</v>
      </c>
      <c r="G13" s="434"/>
      <c r="H13" s="429">
        <f t="shared" si="2"/>
        <v>0</v>
      </c>
      <c r="I13" s="441">
        <f>+F13+H13</f>
        <v>0</v>
      </c>
    </row>
    <row r="14" spans="1:9" ht="13.5" x14ac:dyDescent="0.25">
      <c r="A14" s="447" t="s">
        <v>1523</v>
      </c>
      <c r="B14" s="446" t="s">
        <v>1524</v>
      </c>
      <c r="C14" s="442">
        <v>1</v>
      </c>
      <c r="D14" s="448" t="s">
        <v>1186</v>
      </c>
      <c r="E14" s="429"/>
      <c r="F14" s="430">
        <f t="shared" si="1"/>
        <v>0</v>
      </c>
      <c r="G14" s="429"/>
      <c r="H14" s="429">
        <f t="shared" si="2"/>
        <v>0</v>
      </c>
      <c r="I14" s="431">
        <f t="shared" ref="I14:I20" si="3">+F14+H14</f>
        <v>0</v>
      </c>
    </row>
    <row r="15" spans="1:9" ht="13.5" x14ac:dyDescent="0.25">
      <c r="A15" s="447" t="s">
        <v>1525</v>
      </c>
      <c r="B15" s="446" t="s">
        <v>1526</v>
      </c>
      <c r="C15" s="442">
        <v>5</v>
      </c>
      <c r="D15" s="448" t="s">
        <v>1186</v>
      </c>
      <c r="E15" s="432"/>
      <c r="F15" s="430">
        <f t="shared" si="1"/>
        <v>0</v>
      </c>
      <c r="G15" s="429"/>
      <c r="H15" s="429">
        <f t="shared" si="2"/>
        <v>0</v>
      </c>
      <c r="I15" s="431">
        <f t="shared" si="3"/>
        <v>0</v>
      </c>
    </row>
    <row r="16" spans="1:9" ht="14.25" thickBot="1" x14ac:dyDescent="0.3">
      <c r="A16" s="449" t="s">
        <v>1527</v>
      </c>
      <c r="B16" s="450" t="s">
        <v>1528</v>
      </c>
      <c r="C16" s="451">
        <v>71</v>
      </c>
      <c r="D16" s="452" t="s">
        <v>1186</v>
      </c>
      <c r="E16" s="453"/>
      <c r="F16" s="454" t="s">
        <v>1299</v>
      </c>
      <c r="G16" s="454"/>
      <c r="H16" s="455">
        <f>C16*G16</f>
        <v>0</v>
      </c>
      <c r="I16" s="456">
        <f>H16</f>
        <v>0</v>
      </c>
    </row>
    <row r="17" spans="1:9" ht="14.25" thickBot="1" x14ac:dyDescent="0.3">
      <c r="A17" s="457" t="s">
        <v>1529</v>
      </c>
      <c r="B17" s="458"/>
      <c r="C17" s="459"/>
      <c r="D17" s="460"/>
      <c r="E17" s="461"/>
      <c r="F17" s="461"/>
      <c r="G17" s="461"/>
      <c r="H17" s="461"/>
      <c r="I17" s="462"/>
    </row>
    <row r="18" spans="1:9" ht="13.5" x14ac:dyDescent="0.25">
      <c r="A18" s="425" t="s">
        <v>1530</v>
      </c>
      <c r="B18" s="426" t="s">
        <v>1531</v>
      </c>
      <c r="C18" s="427">
        <v>14</v>
      </c>
      <c r="D18" s="428" t="s">
        <v>1186</v>
      </c>
      <c r="E18" s="440"/>
      <c r="F18" s="434">
        <f>C18*E18</f>
        <v>0</v>
      </c>
      <c r="G18" s="434"/>
      <c r="H18" s="434">
        <f>C18*G18</f>
        <v>0</v>
      </c>
      <c r="I18" s="441">
        <f t="shared" si="3"/>
        <v>0</v>
      </c>
    </row>
    <row r="19" spans="1:9" ht="13.5" x14ac:dyDescent="0.25">
      <c r="A19" s="425" t="s">
        <v>1532</v>
      </c>
      <c r="B19" s="426" t="s">
        <v>1533</v>
      </c>
      <c r="C19" s="427">
        <v>14</v>
      </c>
      <c r="D19" s="428" t="s">
        <v>1186</v>
      </c>
      <c r="E19" s="434"/>
      <c r="F19" s="435">
        <f>C19*E19</f>
        <v>0</v>
      </c>
      <c r="G19" s="435"/>
      <c r="H19" s="435">
        <f>C19*G19</f>
        <v>0</v>
      </c>
      <c r="I19" s="433">
        <f t="shared" si="3"/>
        <v>0</v>
      </c>
    </row>
    <row r="20" spans="1:9" ht="14.25" thickBot="1" x14ac:dyDescent="0.3">
      <c r="A20" s="449" t="s">
        <v>1534</v>
      </c>
      <c r="B20" s="450" t="s">
        <v>1534</v>
      </c>
      <c r="C20" s="463">
        <v>50</v>
      </c>
      <c r="D20" s="464" t="s">
        <v>250</v>
      </c>
      <c r="E20" s="453"/>
      <c r="F20" s="454">
        <f>C20*E20</f>
        <v>0</v>
      </c>
      <c r="G20" s="454"/>
      <c r="H20" s="454">
        <f>C20*G20</f>
        <v>0</v>
      </c>
      <c r="I20" s="465">
        <f t="shared" si="3"/>
        <v>0</v>
      </c>
    </row>
    <row r="21" spans="1:9" ht="14.25" thickBot="1" x14ac:dyDescent="0.3">
      <c r="A21" s="457" t="s">
        <v>1535</v>
      </c>
      <c r="B21" s="458"/>
      <c r="C21" s="466"/>
      <c r="D21" s="460"/>
      <c r="E21" s="467"/>
      <c r="F21" s="467"/>
      <c r="G21" s="467"/>
      <c r="H21" s="467"/>
      <c r="I21" s="468"/>
    </row>
    <row r="22" spans="1:9" ht="27" x14ac:dyDescent="0.25">
      <c r="A22" s="469" t="s">
        <v>1536</v>
      </c>
      <c r="B22" s="470" t="s">
        <v>1537</v>
      </c>
      <c r="C22" s="471">
        <v>1</v>
      </c>
      <c r="D22" s="472" t="s">
        <v>1186</v>
      </c>
      <c r="E22" s="473"/>
      <c r="F22" s="473">
        <f>C22*E22</f>
        <v>0</v>
      </c>
      <c r="G22" s="473"/>
      <c r="H22" s="473">
        <f>C22*G22</f>
        <v>0</v>
      </c>
      <c r="I22" s="474">
        <f>+F22+H22</f>
        <v>0</v>
      </c>
    </row>
    <row r="23" spans="1:9" ht="27" x14ac:dyDescent="0.25">
      <c r="A23" s="425" t="s">
        <v>1538</v>
      </c>
      <c r="B23" s="425" t="s">
        <v>1538</v>
      </c>
      <c r="C23" s="427">
        <v>1</v>
      </c>
      <c r="D23" s="428" t="s">
        <v>1186</v>
      </c>
      <c r="E23" s="443"/>
      <c r="F23" s="435">
        <f>C23*E23</f>
        <v>0</v>
      </c>
      <c r="G23" s="430"/>
      <c r="H23" s="435">
        <f>C23*G23</f>
        <v>0</v>
      </c>
      <c r="I23" s="433">
        <f>+F23+H23</f>
        <v>0</v>
      </c>
    </row>
    <row r="24" spans="1:9" ht="14.25" thickBot="1" x14ac:dyDescent="0.3">
      <c r="A24" s="475" t="s">
        <v>1539</v>
      </c>
      <c r="B24" s="476" t="s">
        <v>1540</v>
      </c>
      <c r="C24" s="477">
        <v>1</v>
      </c>
      <c r="D24" s="478" t="s">
        <v>1186</v>
      </c>
      <c r="E24" s="479"/>
      <c r="F24" s="479">
        <f>C24*E24</f>
        <v>0</v>
      </c>
      <c r="G24" s="479"/>
      <c r="H24" s="479">
        <f>C24*G24</f>
        <v>0</v>
      </c>
      <c r="I24" s="480">
        <f>+F24+H24</f>
        <v>0</v>
      </c>
    </row>
    <row r="25" spans="1:9" ht="14.25" thickBot="1" x14ac:dyDescent="0.3">
      <c r="A25" s="457" t="s">
        <v>1541</v>
      </c>
      <c r="B25" s="458"/>
      <c r="C25" s="459"/>
      <c r="D25" s="481"/>
      <c r="E25" s="461"/>
      <c r="F25" s="461"/>
      <c r="G25" s="461"/>
      <c r="H25" s="461"/>
      <c r="I25" s="462"/>
    </row>
    <row r="26" spans="1:9" ht="27.75" thickBot="1" x14ac:dyDescent="0.3">
      <c r="A26" s="482" t="s">
        <v>1542</v>
      </c>
      <c r="B26" s="483" t="s">
        <v>1543</v>
      </c>
      <c r="C26" s="484">
        <v>1</v>
      </c>
      <c r="D26" s="485" t="s">
        <v>1186</v>
      </c>
      <c r="E26" s="486"/>
      <c r="F26" s="434">
        <f>C26*E26</f>
        <v>0</v>
      </c>
      <c r="G26" s="434"/>
      <c r="H26" s="486">
        <f>C26*G26</f>
        <v>0</v>
      </c>
      <c r="I26" s="487">
        <f>+F26+H26</f>
        <v>0</v>
      </c>
    </row>
    <row r="27" spans="1:9" ht="14.25" thickBot="1" x14ac:dyDescent="0.3">
      <c r="A27" s="763" t="s">
        <v>1544</v>
      </c>
      <c r="B27" s="764"/>
      <c r="C27" s="764"/>
      <c r="D27" s="764"/>
      <c r="E27" s="764"/>
      <c r="F27" s="764"/>
      <c r="G27" s="764"/>
      <c r="H27" s="764"/>
      <c r="I27" s="765"/>
    </row>
    <row r="28" spans="1:9" ht="14.25" thickBot="1" x14ac:dyDescent="0.3">
      <c r="A28" s="488" t="s">
        <v>1545</v>
      </c>
      <c r="B28" s="483" t="s">
        <v>1546</v>
      </c>
      <c r="C28" s="484">
        <v>100</v>
      </c>
      <c r="D28" s="489" t="s">
        <v>250</v>
      </c>
      <c r="E28" s="486"/>
      <c r="F28" s="486">
        <f>C28*E28</f>
        <v>0</v>
      </c>
      <c r="G28" s="486"/>
      <c r="H28" s="486">
        <f>C28*G28</f>
        <v>0</v>
      </c>
      <c r="I28" s="490">
        <f>+F28+H28</f>
        <v>0</v>
      </c>
    </row>
    <row r="29" spans="1:9" ht="14.25" thickBot="1" x14ac:dyDescent="0.3">
      <c r="A29" s="766" t="s">
        <v>1547</v>
      </c>
      <c r="B29" s="767"/>
      <c r="C29" s="459"/>
      <c r="D29" s="460"/>
      <c r="E29" s="461"/>
      <c r="F29" s="461"/>
      <c r="G29" s="461"/>
      <c r="H29" s="461"/>
      <c r="I29" s="462">
        <f>SUM(I4:I28)</f>
        <v>0</v>
      </c>
    </row>
  </sheetData>
  <mergeCells count="3">
    <mergeCell ref="A3:I3"/>
    <mergeCell ref="A27:I27"/>
    <mergeCell ref="A29:B29"/>
  </mergeCells>
  <printOptions horizontalCentered="1"/>
  <pageMargins left="0" right="0" top="0.98425196850393704" bottom="0.98425196850393704" header="0.51181102362204722" footer="0.51181102362204722"/>
  <pageSetup paperSize="9" scale="84" fitToWidth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EC8CB-161B-440B-BE80-B85870BE0AD0}">
  <dimension ref="A1:Q150"/>
  <sheetViews>
    <sheetView zoomScale="93" zoomScaleNormal="93" workbookViewId="0">
      <selection activeCell="G5" sqref="G5"/>
    </sheetView>
  </sheetViews>
  <sheetFormatPr defaultColWidth="9.1640625" defaultRowHeight="12.75" x14ac:dyDescent="0.2"/>
  <cols>
    <col min="1" max="1" width="6.33203125" style="495" customWidth="1"/>
    <col min="2" max="2" width="5.5" style="495" customWidth="1"/>
    <col min="3" max="3" width="73.6640625" style="495" customWidth="1"/>
    <col min="4" max="4" width="15.5" style="495" customWidth="1"/>
    <col min="5" max="5" width="8.33203125" style="495" customWidth="1"/>
    <col min="6" max="6" width="7.33203125" style="597" customWidth="1"/>
    <col min="7" max="7" width="14.1640625" style="495" customWidth="1"/>
    <col min="8" max="8" width="13.5" style="495" customWidth="1"/>
    <col min="9" max="9" width="17.83203125" style="495" customWidth="1"/>
    <col min="10" max="16384" width="9.1640625" style="495"/>
  </cols>
  <sheetData>
    <row r="1" spans="1:11" x14ac:dyDescent="0.2">
      <c r="A1" s="491" t="s">
        <v>1548</v>
      </c>
      <c r="B1" s="492"/>
      <c r="C1" s="493" t="s">
        <v>1549</v>
      </c>
      <c r="D1" s="493" t="s">
        <v>1550</v>
      </c>
      <c r="E1" s="493" t="s">
        <v>1551</v>
      </c>
      <c r="F1" s="493" t="s">
        <v>1552</v>
      </c>
      <c r="G1" s="493" t="s">
        <v>1553</v>
      </c>
      <c r="H1" s="493" t="s">
        <v>1553</v>
      </c>
      <c r="I1" s="494" t="s">
        <v>1554</v>
      </c>
    </row>
    <row r="2" spans="1:11" ht="13.5" thickBot="1" x14ac:dyDescent="0.25">
      <c r="A2" s="496"/>
      <c r="B2" s="497"/>
      <c r="C2" s="498"/>
      <c r="D2" s="498" t="s">
        <v>1555</v>
      </c>
      <c r="E2" s="498"/>
      <c r="F2" s="498"/>
      <c r="G2" s="498" t="s">
        <v>1556</v>
      </c>
      <c r="H2" s="498" t="s">
        <v>1557</v>
      </c>
      <c r="I2" s="499"/>
    </row>
    <row r="3" spans="1:11" ht="13.5" thickBot="1" x14ac:dyDescent="0.25">
      <c r="A3" s="500"/>
      <c r="B3" s="501"/>
      <c r="C3" s="498"/>
      <c r="D3" s="502"/>
      <c r="E3" s="502"/>
      <c r="F3" s="502"/>
      <c r="G3" s="502"/>
      <c r="H3" s="502"/>
      <c r="I3" s="503"/>
    </row>
    <row r="4" spans="1:11" ht="32.25" thickBot="1" x14ac:dyDescent="0.3">
      <c r="A4" s="504"/>
      <c r="B4" s="505"/>
      <c r="C4" s="506" t="s">
        <v>1558</v>
      </c>
      <c r="D4" s="507"/>
      <c r="E4" s="508"/>
      <c r="F4" s="508"/>
      <c r="G4" s="509"/>
      <c r="H4" s="509"/>
      <c r="I4" s="510"/>
      <c r="J4" s="252"/>
    </row>
    <row r="5" spans="1:11" ht="12.75" customHeight="1" x14ac:dyDescent="0.2">
      <c r="A5" s="504" t="s">
        <v>1559</v>
      </c>
      <c r="B5" s="505">
        <v>1</v>
      </c>
      <c r="C5" s="511" t="s">
        <v>1560</v>
      </c>
      <c r="D5" s="508" t="s">
        <v>1561</v>
      </c>
      <c r="E5" s="512">
        <v>7</v>
      </c>
      <c r="F5" s="513" t="s">
        <v>1186</v>
      </c>
      <c r="G5" s="509"/>
      <c r="H5" s="509">
        <f t="shared" ref="H5:H12" si="0">E5*G5</f>
        <v>0</v>
      </c>
      <c r="I5" s="514"/>
    </row>
    <row r="6" spans="1:11" ht="12.75" customHeight="1" x14ac:dyDescent="0.2">
      <c r="A6" s="504"/>
      <c r="B6" s="505"/>
      <c r="C6" s="511" t="s">
        <v>1562</v>
      </c>
      <c r="D6" s="508"/>
      <c r="E6" s="512"/>
      <c r="F6" s="513"/>
      <c r="G6" s="509"/>
      <c r="H6" s="509"/>
      <c r="I6" s="514"/>
    </row>
    <row r="7" spans="1:11" x14ac:dyDescent="0.2">
      <c r="A7" s="504"/>
      <c r="B7" s="515"/>
      <c r="C7" s="252" t="s">
        <v>1563</v>
      </c>
      <c r="D7" s="516"/>
      <c r="E7" s="509"/>
      <c r="F7" s="509"/>
      <c r="G7" s="509"/>
      <c r="H7" s="509">
        <f t="shared" si="0"/>
        <v>0</v>
      </c>
      <c r="I7" s="514"/>
    </row>
    <row r="8" spans="1:11" x14ac:dyDescent="0.2">
      <c r="A8" s="504"/>
      <c r="B8" s="515"/>
      <c r="C8" s="252" t="s">
        <v>1564</v>
      </c>
      <c r="D8" s="516"/>
      <c r="E8" s="509"/>
      <c r="F8" s="509"/>
      <c r="G8" s="509"/>
      <c r="H8" s="509">
        <f t="shared" si="0"/>
        <v>0</v>
      </c>
      <c r="I8" s="514"/>
    </row>
    <row r="9" spans="1:11" x14ac:dyDescent="0.2">
      <c r="A9" s="504"/>
      <c r="B9" s="515"/>
      <c r="C9" s="495" t="s">
        <v>1565</v>
      </c>
      <c r="D9" s="516"/>
      <c r="E9" s="509"/>
      <c r="F9" s="509"/>
      <c r="G9" s="509"/>
      <c r="H9" s="509"/>
      <c r="I9" s="514"/>
    </row>
    <row r="10" spans="1:11" x14ac:dyDescent="0.2">
      <c r="A10" s="504"/>
      <c r="B10" s="515"/>
      <c r="C10" s="252" t="s">
        <v>1566</v>
      </c>
      <c r="D10" s="516"/>
      <c r="E10" s="509"/>
      <c r="F10" s="509"/>
      <c r="G10" s="509"/>
      <c r="H10" s="509">
        <f t="shared" si="0"/>
        <v>0</v>
      </c>
      <c r="I10" s="514"/>
      <c r="K10" s="517"/>
    </row>
    <row r="11" spans="1:11" x14ac:dyDescent="0.2">
      <c r="A11" s="504"/>
      <c r="B11" s="515"/>
      <c r="C11" s="252" t="s">
        <v>1567</v>
      </c>
      <c r="D11" s="516"/>
      <c r="E11" s="509"/>
      <c r="F11" s="509"/>
      <c r="G11" s="509"/>
      <c r="H11" s="509">
        <f t="shared" si="0"/>
        <v>0</v>
      </c>
      <c r="I11" s="514"/>
    </row>
    <row r="12" spans="1:11" x14ac:dyDescent="0.2">
      <c r="A12" s="504"/>
      <c r="B12" s="515"/>
      <c r="C12" s="252" t="s">
        <v>1568</v>
      </c>
      <c r="D12" s="516"/>
      <c r="E12" s="509"/>
      <c r="F12" s="509"/>
      <c r="G12" s="509"/>
      <c r="H12" s="509">
        <f t="shared" si="0"/>
        <v>0</v>
      </c>
      <c r="I12" s="514"/>
    </row>
    <row r="13" spans="1:11" x14ac:dyDescent="0.2">
      <c r="A13" s="504"/>
      <c r="B13" s="515"/>
      <c r="C13" s="252" t="s">
        <v>1569</v>
      </c>
      <c r="D13" s="516"/>
      <c r="E13" s="509"/>
      <c r="F13" s="509"/>
      <c r="G13" s="509"/>
      <c r="H13" s="509"/>
      <c r="I13" s="514"/>
    </row>
    <row r="14" spans="1:11" x14ac:dyDescent="0.2">
      <c r="A14" s="504"/>
      <c r="B14" s="515"/>
      <c r="C14" s="252" t="s">
        <v>1570</v>
      </c>
      <c r="D14" s="516"/>
      <c r="E14" s="509"/>
      <c r="F14" s="509"/>
      <c r="G14" s="509"/>
      <c r="H14" s="509"/>
      <c r="I14" s="514"/>
    </row>
    <row r="15" spans="1:11" x14ac:dyDescent="0.2">
      <c r="A15" s="504"/>
      <c r="B15" s="515"/>
      <c r="C15" s="252" t="s">
        <v>1571</v>
      </c>
      <c r="D15" s="516"/>
      <c r="E15" s="509"/>
      <c r="F15" s="509"/>
      <c r="G15" s="509"/>
      <c r="H15" s="509"/>
      <c r="I15" s="514"/>
    </row>
    <row r="16" spans="1:11" x14ac:dyDescent="0.2">
      <c r="A16" s="504"/>
      <c r="B16" s="515"/>
      <c r="C16" s="495" t="s">
        <v>1572</v>
      </c>
      <c r="D16" s="516"/>
      <c r="E16" s="509"/>
      <c r="F16" s="509"/>
      <c r="G16" s="509"/>
      <c r="H16" s="509">
        <f t="shared" ref="H16" si="1">E16*G16</f>
        <v>0</v>
      </c>
      <c r="I16" s="514"/>
    </row>
    <row r="17" spans="1:17" x14ac:dyDescent="0.2">
      <c r="A17" s="504"/>
      <c r="B17" s="515"/>
      <c r="C17" s="495" t="s">
        <v>1573</v>
      </c>
      <c r="D17" s="516"/>
      <c r="E17" s="509"/>
      <c r="F17" s="509"/>
      <c r="G17" s="509"/>
      <c r="H17" s="509"/>
      <c r="I17" s="514"/>
    </row>
    <row r="18" spans="1:17" x14ac:dyDescent="0.2">
      <c r="A18" s="504"/>
      <c r="B18" s="515"/>
      <c r="C18" s="252" t="s">
        <v>1574</v>
      </c>
      <c r="D18" s="516"/>
      <c r="E18" s="509"/>
      <c r="F18" s="509"/>
      <c r="G18" s="509"/>
      <c r="H18" s="509"/>
      <c r="I18" s="514"/>
    </row>
    <row r="19" spans="1:17" x14ac:dyDescent="0.2">
      <c r="A19" s="504" t="s">
        <v>1559</v>
      </c>
      <c r="B19" s="515">
        <v>2</v>
      </c>
      <c r="C19" s="518" t="s">
        <v>1575</v>
      </c>
      <c r="D19" s="508" t="s">
        <v>1576</v>
      </c>
      <c r="E19" s="509">
        <v>6</v>
      </c>
      <c r="F19" s="509" t="s">
        <v>1186</v>
      </c>
      <c r="G19" s="509"/>
      <c r="H19" s="509">
        <f t="shared" ref="H19:H30" si="2">E19*G19</f>
        <v>0</v>
      </c>
      <c r="I19" s="514"/>
    </row>
    <row r="20" spans="1:17" x14ac:dyDescent="0.2">
      <c r="A20" s="504" t="s">
        <v>1559</v>
      </c>
      <c r="B20" s="515">
        <v>3</v>
      </c>
      <c r="C20" s="518" t="s">
        <v>1577</v>
      </c>
      <c r="D20" s="508" t="s">
        <v>1576</v>
      </c>
      <c r="E20" s="509">
        <v>2</v>
      </c>
      <c r="F20" s="509" t="s">
        <v>1186</v>
      </c>
      <c r="G20" s="509"/>
      <c r="H20" s="509">
        <f t="shared" si="2"/>
        <v>0</v>
      </c>
      <c r="I20" s="514"/>
    </row>
    <row r="21" spans="1:17" x14ac:dyDescent="0.2">
      <c r="A21" s="504" t="s">
        <v>1559</v>
      </c>
      <c r="B21" s="515">
        <v>4</v>
      </c>
      <c r="C21" s="518" t="s">
        <v>1578</v>
      </c>
      <c r="D21" s="508" t="s">
        <v>1576</v>
      </c>
      <c r="E21" s="509">
        <v>7</v>
      </c>
      <c r="F21" s="509" t="s">
        <v>1186</v>
      </c>
      <c r="G21" s="509"/>
      <c r="H21" s="509">
        <f t="shared" si="2"/>
        <v>0</v>
      </c>
      <c r="I21" s="514"/>
    </row>
    <row r="22" spans="1:17" x14ac:dyDescent="0.2">
      <c r="A22" s="519" t="s">
        <v>1559</v>
      </c>
      <c r="B22" s="520">
        <v>5</v>
      </c>
      <c r="C22" s="521" t="s">
        <v>1579</v>
      </c>
      <c r="D22" s="522" t="s">
        <v>1561</v>
      </c>
      <c r="E22" s="522">
        <v>7</v>
      </c>
      <c r="F22" s="522" t="s">
        <v>1186</v>
      </c>
      <c r="G22" s="509"/>
      <c r="H22" s="509">
        <f t="shared" si="2"/>
        <v>0</v>
      </c>
      <c r="I22" s="523"/>
      <c r="N22" s="507"/>
      <c r="O22" s="507"/>
      <c r="P22" s="524"/>
      <c r="Q22" s="520"/>
    </row>
    <row r="23" spans="1:17" x14ac:dyDescent="0.2">
      <c r="A23" s="519" t="s">
        <v>1559</v>
      </c>
      <c r="B23" s="520">
        <v>6</v>
      </c>
      <c r="C23" s="521" t="s">
        <v>1580</v>
      </c>
      <c r="D23" s="522" t="s">
        <v>1561</v>
      </c>
      <c r="E23" s="522">
        <v>4</v>
      </c>
      <c r="F23" s="522" t="s">
        <v>1186</v>
      </c>
      <c r="G23" s="509"/>
      <c r="H23" s="509">
        <f t="shared" si="2"/>
        <v>0</v>
      </c>
      <c r="I23" s="523"/>
      <c r="N23" s="507"/>
      <c r="O23" s="507"/>
      <c r="P23" s="524"/>
      <c r="Q23" s="520"/>
    </row>
    <row r="24" spans="1:17" x14ac:dyDescent="0.2">
      <c r="A24" s="525" t="s">
        <v>1559</v>
      </c>
      <c r="B24" s="505">
        <v>7</v>
      </c>
      <c r="C24" s="511" t="s">
        <v>1581</v>
      </c>
      <c r="D24" s="508" t="s">
        <v>1561</v>
      </c>
      <c r="E24" s="508">
        <v>134</v>
      </c>
      <c r="F24" s="508" t="s">
        <v>1582</v>
      </c>
      <c r="G24" s="509"/>
      <c r="H24" s="509">
        <f t="shared" si="2"/>
        <v>0</v>
      </c>
      <c r="I24" s="523"/>
      <c r="O24" s="526"/>
      <c r="P24" s="527"/>
      <c r="Q24" s="505"/>
    </row>
    <row r="25" spans="1:17" x14ac:dyDescent="0.2">
      <c r="A25" s="525" t="s">
        <v>1559</v>
      </c>
      <c r="B25" s="505">
        <v>8</v>
      </c>
      <c r="C25" s="511" t="s">
        <v>1583</v>
      </c>
      <c r="D25" s="508" t="s">
        <v>1561</v>
      </c>
      <c r="E25" s="508">
        <v>10</v>
      </c>
      <c r="F25" s="508" t="s">
        <v>1582</v>
      </c>
      <c r="G25" s="509"/>
      <c r="H25" s="509">
        <f t="shared" si="2"/>
        <v>0</v>
      </c>
      <c r="I25" s="523"/>
      <c r="O25" s="526"/>
      <c r="P25" s="527"/>
      <c r="Q25" s="505"/>
    </row>
    <row r="26" spans="1:17" x14ac:dyDescent="0.2">
      <c r="A26" s="528" t="s">
        <v>1559</v>
      </c>
      <c r="B26" s="505">
        <v>9</v>
      </c>
      <c r="C26" s="529" t="s">
        <v>1584</v>
      </c>
      <c r="D26" s="508"/>
      <c r="E26" s="508"/>
      <c r="F26" s="508"/>
      <c r="G26" s="509"/>
      <c r="H26" s="530">
        <f t="shared" si="2"/>
        <v>0</v>
      </c>
      <c r="I26" s="523"/>
    </row>
    <row r="27" spans="1:17" x14ac:dyDescent="0.2">
      <c r="A27" s="525" t="s">
        <v>1559</v>
      </c>
      <c r="B27" s="505">
        <v>10</v>
      </c>
      <c r="C27" s="511" t="s">
        <v>1585</v>
      </c>
      <c r="D27" s="516"/>
      <c r="E27" s="509">
        <v>5</v>
      </c>
      <c r="F27" s="509" t="s">
        <v>186</v>
      </c>
      <c r="G27" s="509"/>
      <c r="H27" s="509">
        <f t="shared" si="2"/>
        <v>0</v>
      </c>
      <c r="I27" s="514"/>
      <c r="P27" s="527"/>
      <c r="Q27" s="505"/>
    </row>
    <row r="28" spans="1:17" x14ac:dyDescent="0.2">
      <c r="A28" s="531" t="s">
        <v>1559</v>
      </c>
      <c r="B28" s="520">
        <v>11</v>
      </c>
      <c r="C28" s="521" t="s">
        <v>1586</v>
      </c>
      <c r="D28" s="532"/>
      <c r="E28" s="522">
        <v>9</v>
      </c>
      <c r="F28" s="522" t="s">
        <v>186</v>
      </c>
      <c r="G28" s="509"/>
      <c r="H28" s="509">
        <f t="shared" si="2"/>
        <v>0</v>
      </c>
      <c r="I28" s="523"/>
    </row>
    <row r="29" spans="1:17" x14ac:dyDescent="0.2">
      <c r="A29" s="531"/>
      <c r="B29" s="520"/>
      <c r="C29" s="521" t="s">
        <v>1587</v>
      </c>
      <c r="D29" s="532"/>
      <c r="E29" s="522">
        <v>3</v>
      </c>
      <c r="F29" s="522" t="s">
        <v>549</v>
      </c>
      <c r="G29" s="509"/>
      <c r="H29" s="509">
        <f t="shared" si="2"/>
        <v>0</v>
      </c>
      <c r="I29" s="523"/>
    </row>
    <row r="30" spans="1:17" x14ac:dyDescent="0.2">
      <c r="A30" s="504"/>
      <c r="B30" s="515"/>
      <c r="C30" s="521" t="s">
        <v>1588</v>
      </c>
      <c r="D30" s="516"/>
      <c r="E30" s="533">
        <v>15</v>
      </c>
      <c r="F30" s="533" t="s">
        <v>186</v>
      </c>
      <c r="G30" s="530"/>
      <c r="H30" s="530">
        <f t="shared" si="2"/>
        <v>0</v>
      </c>
      <c r="I30" s="514"/>
    </row>
    <row r="31" spans="1:17" x14ac:dyDescent="0.2">
      <c r="A31" s="504"/>
      <c r="B31" s="515"/>
      <c r="C31" s="521" t="s">
        <v>1589</v>
      </c>
      <c r="D31" s="516"/>
      <c r="E31" s="533"/>
      <c r="F31" s="533"/>
      <c r="G31" s="530"/>
      <c r="H31" s="530"/>
      <c r="I31" s="514"/>
    </row>
    <row r="32" spans="1:17" ht="13.5" thickBot="1" x14ac:dyDescent="0.25">
      <c r="A32" s="504"/>
      <c r="B32" s="505"/>
      <c r="C32" s="521"/>
      <c r="D32" s="516"/>
      <c r="E32" s="533"/>
      <c r="F32" s="533"/>
      <c r="G32" s="530"/>
      <c r="H32" s="530"/>
      <c r="I32" s="514"/>
    </row>
    <row r="33" spans="1:17" ht="16.5" thickBot="1" x14ac:dyDescent="0.3">
      <c r="A33" s="504"/>
      <c r="B33" s="505"/>
      <c r="C33" s="506" t="s">
        <v>1590</v>
      </c>
      <c r="D33" s="507"/>
      <c r="E33" s="508"/>
      <c r="F33" s="508"/>
      <c r="G33" s="509"/>
      <c r="H33" s="509"/>
      <c r="I33" s="510"/>
      <c r="J33" s="252"/>
    </row>
    <row r="34" spans="1:17" s="538" customFormat="1" ht="63.75" x14ac:dyDescent="0.2">
      <c r="A34" s="528" t="s">
        <v>1591</v>
      </c>
      <c r="B34" s="534" t="s">
        <v>1592</v>
      </c>
      <c r="C34" s="535" t="s">
        <v>1593</v>
      </c>
      <c r="D34" s="533" t="s">
        <v>1561</v>
      </c>
      <c r="E34" s="536">
        <v>1</v>
      </c>
      <c r="F34" s="533" t="s">
        <v>1186</v>
      </c>
      <c r="G34" s="530"/>
      <c r="H34" s="530">
        <f t="shared" ref="H34:H45" si="3">E34*G34</f>
        <v>0</v>
      </c>
      <c r="I34" s="537"/>
      <c r="N34" s="539"/>
      <c r="O34" s="540"/>
      <c r="P34" s="541"/>
      <c r="Q34" s="534"/>
    </row>
    <row r="35" spans="1:17" s="538" customFormat="1" x14ac:dyDescent="0.2">
      <c r="A35" s="528"/>
      <c r="B35" s="534"/>
      <c r="C35" s="535" t="s">
        <v>1594</v>
      </c>
      <c r="D35" s="508" t="s">
        <v>1561</v>
      </c>
      <c r="E35" s="509">
        <v>2</v>
      </c>
      <c r="F35" s="509" t="s">
        <v>1186</v>
      </c>
      <c r="G35" s="509"/>
      <c r="H35" s="509">
        <f t="shared" si="3"/>
        <v>0</v>
      </c>
      <c r="I35" s="537"/>
      <c r="N35" s="539"/>
      <c r="O35" s="540"/>
      <c r="P35" s="541"/>
      <c r="Q35" s="534"/>
    </row>
    <row r="36" spans="1:17" x14ac:dyDescent="0.2">
      <c r="A36" s="519" t="s">
        <v>1591</v>
      </c>
      <c r="B36" s="520">
        <v>2</v>
      </c>
      <c r="C36" s="542" t="s">
        <v>1595</v>
      </c>
      <c r="D36" s="508" t="s">
        <v>1561</v>
      </c>
      <c r="E36" s="512">
        <v>1</v>
      </c>
      <c r="F36" s="513" t="s">
        <v>1186</v>
      </c>
      <c r="G36" s="509"/>
      <c r="H36" s="509">
        <f t="shared" si="3"/>
        <v>0</v>
      </c>
      <c r="I36" s="543"/>
    </row>
    <row r="37" spans="1:17" x14ac:dyDescent="0.2">
      <c r="A37" s="519" t="s">
        <v>1591</v>
      </c>
      <c r="B37" s="520">
        <v>3</v>
      </c>
      <c r="C37" s="521" t="s">
        <v>1596</v>
      </c>
      <c r="D37" s="522" t="s">
        <v>1561</v>
      </c>
      <c r="E37" s="522">
        <v>2</v>
      </c>
      <c r="F37" s="522" t="s">
        <v>1186</v>
      </c>
      <c r="G37" s="509"/>
      <c r="H37" s="509">
        <f t="shared" si="3"/>
        <v>0</v>
      </c>
      <c r="I37" s="523"/>
      <c r="N37" s="507"/>
      <c r="O37" s="544"/>
      <c r="P37" s="524"/>
      <c r="Q37" s="520"/>
    </row>
    <row r="38" spans="1:17" x14ac:dyDescent="0.2">
      <c r="A38" s="519" t="s">
        <v>1591</v>
      </c>
      <c r="B38" s="520">
        <v>4</v>
      </c>
      <c r="C38" s="521" t="s">
        <v>1579</v>
      </c>
      <c r="D38" s="522" t="s">
        <v>1561</v>
      </c>
      <c r="E38" s="522">
        <v>1</v>
      </c>
      <c r="F38" s="522" t="s">
        <v>1186</v>
      </c>
      <c r="G38" s="509"/>
      <c r="H38" s="509">
        <f t="shared" si="3"/>
        <v>0</v>
      </c>
      <c r="I38" s="523"/>
      <c r="N38" s="507"/>
      <c r="O38" s="507"/>
      <c r="P38" s="524"/>
      <c r="Q38" s="520"/>
    </row>
    <row r="39" spans="1:17" x14ac:dyDescent="0.2">
      <c r="A39" s="525" t="s">
        <v>1591</v>
      </c>
      <c r="B39" s="505">
        <v>5</v>
      </c>
      <c r="C39" s="511" t="s">
        <v>1597</v>
      </c>
      <c r="D39" s="522" t="s">
        <v>1561</v>
      </c>
      <c r="E39" s="508">
        <v>11</v>
      </c>
      <c r="F39" s="508" t="s">
        <v>1186</v>
      </c>
      <c r="G39" s="509"/>
      <c r="H39" s="509">
        <f t="shared" si="3"/>
        <v>0</v>
      </c>
      <c r="I39" s="523"/>
      <c r="N39" s="520"/>
      <c r="O39" s="517"/>
      <c r="P39" s="527"/>
      <c r="Q39" s="505"/>
    </row>
    <row r="40" spans="1:17" x14ac:dyDescent="0.2">
      <c r="A40" s="545"/>
      <c r="B40" s="505"/>
      <c r="C40" s="511" t="s">
        <v>1598</v>
      </c>
      <c r="D40" s="522" t="s">
        <v>1561</v>
      </c>
      <c r="E40" s="508">
        <v>11</v>
      </c>
      <c r="F40" s="508" t="s">
        <v>1186</v>
      </c>
      <c r="G40" s="509"/>
      <c r="H40" s="509">
        <f t="shared" si="3"/>
        <v>0</v>
      </c>
      <c r="I40" s="514"/>
      <c r="N40" s="520"/>
      <c r="O40" s="517"/>
      <c r="P40" s="527"/>
      <c r="Q40" s="505"/>
    </row>
    <row r="41" spans="1:17" x14ac:dyDescent="0.2">
      <c r="A41" s="519" t="s">
        <v>1591</v>
      </c>
      <c r="B41" s="520">
        <v>6</v>
      </c>
      <c r="C41" s="521" t="s">
        <v>1599</v>
      </c>
      <c r="D41" s="522" t="s">
        <v>1561</v>
      </c>
      <c r="E41" s="522">
        <v>2</v>
      </c>
      <c r="F41" s="522" t="s">
        <v>1186</v>
      </c>
      <c r="G41" s="509"/>
      <c r="H41" s="509">
        <f t="shared" si="3"/>
        <v>0</v>
      </c>
      <c r="I41" s="523"/>
      <c r="N41" s="507"/>
      <c r="O41" s="507"/>
      <c r="P41" s="524"/>
      <c r="Q41" s="520"/>
    </row>
    <row r="42" spans="1:17" x14ac:dyDescent="0.2">
      <c r="A42" s="525" t="s">
        <v>1591</v>
      </c>
      <c r="B42" s="505">
        <v>7</v>
      </c>
      <c r="C42" s="511" t="s">
        <v>1600</v>
      </c>
      <c r="D42" s="508" t="s">
        <v>1561</v>
      </c>
      <c r="E42" s="508">
        <v>40</v>
      </c>
      <c r="F42" s="508" t="s">
        <v>1582</v>
      </c>
      <c r="G42" s="509"/>
      <c r="H42" s="509">
        <f t="shared" si="3"/>
        <v>0</v>
      </c>
      <c r="I42" s="523"/>
      <c r="O42" s="526"/>
      <c r="P42" s="527"/>
      <c r="Q42" s="505"/>
    </row>
    <row r="43" spans="1:17" s="538" customFormat="1" ht="25.5" x14ac:dyDescent="0.2">
      <c r="A43" s="528" t="s">
        <v>1591</v>
      </c>
      <c r="B43" s="546" t="s">
        <v>1601</v>
      </c>
      <c r="C43" s="529" t="s">
        <v>1584</v>
      </c>
      <c r="D43" s="547"/>
      <c r="E43" s="547"/>
      <c r="F43" s="547"/>
      <c r="G43" s="509"/>
      <c r="H43" s="509">
        <f t="shared" si="3"/>
        <v>0</v>
      </c>
      <c r="I43" s="537"/>
    </row>
    <row r="44" spans="1:17" x14ac:dyDescent="0.2">
      <c r="A44" s="548" t="s">
        <v>1591</v>
      </c>
      <c r="B44" s="505">
        <v>10</v>
      </c>
      <c r="C44" s="511" t="s">
        <v>1585</v>
      </c>
      <c r="D44" s="516"/>
      <c r="E44" s="509">
        <v>8</v>
      </c>
      <c r="F44" s="509" t="s">
        <v>186</v>
      </c>
      <c r="G44" s="509"/>
      <c r="H44" s="509">
        <f t="shared" si="3"/>
        <v>0</v>
      </c>
      <c r="I44" s="523"/>
    </row>
    <row r="45" spans="1:17" x14ac:dyDescent="0.2">
      <c r="A45" s="531" t="s">
        <v>1591</v>
      </c>
      <c r="B45" s="520">
        <v>11</v>
      </c>
      <c r="C45" s="521" t="s">
        <v>1586</v>
      </c>
      <c r="D45" s="532"/>
      <c r="E45" s="522">
        <v>0.3</v>
      </c>
      <c r="F45" s="522" t="s">
        <v>186</v>
      </c>
      <c r="G45" s="509"/>
      <c r="H45" s="509">
        <f t="shared" si="3"/>
        <v>0</v>
      </c>
      <c r="I45" s="523"/>
    </row>
    <row r="46" spans="1:17" ht="13.5" thickBot="1" x14ac:dyDescent="0.25">
      <c r="A46" s="531"/>
      <c r="B46" s="520"/>
      <c r="C46" s="549"/>
      <c r="D46" s="550"/>
      <c r="E46" s="522"/>
      <c r="F46" s="522"/>
      <c r="G46" s="509"/>
      <c r="H46" s="509"/>
      <c r="I46" s="523"/>
    </row>
    <row r="47" spans="1:17" ht="16.5" thickBot="1" x14ac:dyDescent="0.3">
      <c r="A47" s="504"/>
      <c r="B47" s="505"/>
      <c r="C47" s="506" t="s">
        <v>1602</v>
      </c>
      <c r="D47" s="507"/>
      <c r="E47" s="508"/>
      <c r="F47" s="508"/>
      <c r="G47" s="509"/>
      <c r="H47" s="509"/>
      <c r="I47" s="510"/>
      <c r="J47" s="252"/>
    </row>
    <row r="48" spans="1:17" s="538" customFormat="1" ht="63.75" x14ac:dyDescent="0.2">
      <c r="A48" s="528" t="s">
        <v>1603</v>
      </c>
      <c r="B48" s="534" t="s">
        <v>1592</v>
      </c>
      <c r="C48" s="535" t="s">
        <v>1604</v>
      </c>
      <c r="D48" s="533" t="s">
        <v>1561</v>
      </c>
      <c r="E48" s="536">
        <v>1</v>
      </c>
      <c r="F48" s="533" t="s">
        <v>1186</v>
      </c>
      <c r="G48" s="530"/>
      <c r="H48" s="530">
        <f t="shared" ref="H48:H53" si="4">E48*G48</f>
        <v>0</v>
      </c>
      <c r="I48" s="537"/>
      <c r="N48" s="539"/>
      <c r="O48" s="540"/>
      <c r="P48" s="541"/>
      <c r="Q48" s="534"/>
    </row>
    <row r="49" spans="1:17" s="538" customFormat="1" x14ac:dyDescent="0.2">
      <c r="A49" s="528"/>
      <c r="B49" s="534"/>
      <c r="C49" s="535" t="s">
        <v>1605</v>
      </c>
      <c r="D49" s="508" t="s">
        <v>1561</v>
      </c>
      <c r="E49" s="508">
        <v>2</v>
      </c>
      <c r="F49" s="508" t="s">
        <v>1582</v>
      </c>
      <c r="G49" s="509"/>
      <c r="H49" s="509">
        <f t="shared" si="4"/>
        <v>0</v>
      </c>
      <c r="I49" s="537"/>
      <c r="N49" s="539"/>
      <c r="O49" s="540"/>
      <c r="P49" s="541"/>
      <c r="Q49" s="534"/>
    </row>
    <row r="50" spans="1:17" x14ac:dyDescent="0.2">
      <c r="A50" s="519" t="s">
        <v>1603</v>
      </c>
      <c r="B50" s="520">
        <v>2</v>
      </c>
      <c r="C50" s="521" t="s">
        <v>1606</v>
      </c>
      <c r="D50" s="522" t="s">
        <v>1561</v>
      </c>
      <c r="E50" s="522">
        <v>1</v>
      </c>
      <c r="F50" s="522" t="s">
        <v>1186</v>
      </c>
      <c r="G50" s="509"/>
      <c r="H50" s="509">
        <f t="shared" si="4"/>
        <v>0</v>
      </c>
      <c r="I50" s="523"/>
      <c r="N50" s="507"/>
      <c r="O50" s="507"/>
      <c r="P50" s="524"/>
      <c r="Q50" s="520"/>
    </row>
    <row r="51" spans="1:17" x14ac:dyDescent="0.2">
      <c r="A51" s="525" t="s">
        <v>1603</v>
      </c>
      <c r="B51" s="505">
        <v>3</v>
      </c>
      <c r="C51" s="511" t="s">
        <v>1607</v>
      </c>
      <c r="D51" s="522" t="s">
        <v>1561</v>
      </c>
      <c r="E51" s="508">
        <v>1</v>
      </c>
      <c r="F51" s="508" t="s">
        <v>1186</v>
      </c>
      <c r="G51" s="509"/>
      <c r="H51" s="509">
        <f t="shared" si="4"/>
        <v>0</v>
      </c>
      <c r="I51" s="523"/>
      <c r="N51" s="520"/>
      <c r="O51" s="517"/>
      <c r="P51" s="527"/>
      <c r="Q51" s="505"/>
    </row>
    <row r="52" spans="1:17" x14ac:dyDescent="0.2">
      <c r="A52" s="545"/>
      <c r="B52" s="505"/>
      <c r="C52" s="511" t="s">
        <v>1608</v>
      </c>
      <c r="D52" s="522" t="s">
        <v>1561</v>
      </c>
      <c r="E52" s="508">
        <v>1</v>
      </c>
      <c r="F52" s="508" t="s">
        <v>1186</v>
      </c>
      <c r="G52" s="509"/>
      <c r="H52" s="509">
        <f t="shared" si="4"/>
        <v>0</v>
      </c>
      <c r="I52" s="514"/>
      <c r="N52" s="520"/>
      <c r="O52" s="517"/>
      <c r="P52" s="527"/>
      <c r="Q52" s="505"/>
    </row>
    <row r="53" spans="1:17" x14ac:dyDescent="0.2">
      <c r="A53" s="525" t="s">
        <v>1603</v>
      </c>
      <c r="B53" s="505">
        <v>4</v>
      </c>
      <c r="C53" s="511" t="s">
        <v>1609</v>
      </c>
      <c r="D53" s="508" t="s">
        <v>1561</v>
      </c>
      <c r="E53" s="508">
        <v>2</v>
      </c>
      <c r="F53" s="508" t="s">
        <v>1582</v>
      </c>
      <c r="G53" s="509"/>
      <c r="H53" s="509">
        <f t="shared" si="4"/>
        <v>0</v>
      </c>
      <c r="I53" s="523"/>
      <c r="O53" s="526"/>
      <c r="P53" s="527"/>
      <c r="Q53" s="505"/>
    </row>
    <row r="54" spans="1:17" ht="25.5" x14ac:dyDescent="0.2">
      <c r="A54" s="528" t="s">
        <v>1603</v>
      </c>
      <c r="B54" s="546" t="s">
        <v>1610</v>
      </c>
      <c r="C54" s="529" t="s">
        <v>1584</v>
      </c>
      <c r="D54" s="508"/>
      <c r="E54" s="508"/>
      <c r="F54" s="508"/>
      <c r="G54" s="509"/>
      <c r="H54" s="509"/>
      <c r="I54" s="523"/>
    </row>
    <row r="55" spans="1:17" x14ac:dyDescent="0.2">
      <c r="A55" s="525" t="s">
        <v>1603</v>
      </c>
      <c r="B55" s="505">
        <v>10</v>
      </c>
      <c r="C55" s="511" t="s">
        <v>1585</v>
      </c>
      <c r="D55" s="516"/>
      <c r="E55" s="509">
        <v>1</v>
      </c>
      <c r="F55" s="509" t="s">
        <v>186</v>
      </c>
      <c r="G55" s="509"/>
      <c r="H55" s="509">
        <f t="shared" ref="H55" si="5">E55*G55</f>
        <v>0</v>
      </c>
      <c r="I55" s="514"/>
      <c r="P55" s="527"/>
      <c r="Q55" s="505"/>
    </row>
    <row r="56" spans="1:17" ht="13.5" thickBot="1" x14ac:dyDescent="0.25">
      <c r="A56" s="504"/>
      <c r="B56" s="505"/>
      <c r="C56" s="521"/>
      <c r="D56" s="516"/>
      <c r="E56" s="533"/>
      <c r="F56" s="533"/>
      <c r="G56" s="530"/>
      <c r="H56" s="530"/>
      <c r="I56" s="514"/>
    </row>
    <row r="57" spans="1:17" ht="32.25" thickBot="1" x14ac:dyDescent="0.3">
      <c r="A57" s="504"/>
      <c r="B57" s="505"/>
      <c r="C57" s="551" t="s">
        <v>1611</v>
      </c>
      <c r="D57" s="508"/>
      <c r="E57" s="508"/>
      <c r="F57" s="508"/>
      <c r="G57" s="509"/>
      <c r="H57" s="509"/>
      <c r="I57" s="510"/>
      <c r="J57" s="252"/>
    </row>
    <row r="58" spans="1:17" x14ac:dyDescent="0.2">
      <c r="A58" s="531" t="s">
        <v>1612</v>
      </c>
      <c r="B58" s="520">
        <v>1</v>
      </c>
      <c r="C58" s="521" t="s">
        <v>1613</v>
      </c>
      <c r="D58" s="522" t="s">
        <v>1614</v>
      </c>
      <c r="E58" s="522">
        <v>1</v>
      </c>
      <c r="F58" s="522" t="s">
        <v>1186</v>
      </c>
      <c r="G58" s="509"/>
      <c r="H58" s="509">
        <f>E58*G58</f>
        <v>0</v>
      </c>
      <c r="I58" s="510"/>
    </row>
    <row r="59" spans="1:17" x14ac:dyDescent="0.2">
      <c r="A59" s="531"/>
      <c r="B59" s="520"/>
      <c r="C59" s="521" t="s">
        <v>1615</v>
      </c>
      <c r="D59" s="532"/>
      <c r="E59" s="522"/>
      <c r="F59" s="522"/>
      <c r="G59" s="509"/>
      <c r="H59" s="509"/>
      <c r="I59" s="510"/>
    </row>
    <row r="60" spans="1:17" x14ac:dyDescent="0.2">
      <c r="A60" s="531"/>
      <c r="B60" s="520"/>
      <c r="C60" s="518" t="s">
        <v>1616</v>
      </c>
      <c r="D60" s="521"/>
      <c r="E60" s="521"/>
      <c r="F60" s="521"/>
      <c r="G60" s="509"/>
      <c r="H60" s="509"/>
      <c r="I60" s="543"/>
    </row>
    <row r="61" spans="1:17" x14ac:dyDescent="0.2">
      <c r="A61" s="519"/>
      <c r="B61" s="520"/>
      <c r="C61" s="552" t="s">
        <v>1617</v>
      </c>
      <c r="D61" s="521"/>
      <c r="E61" s="521"/>
      <c r="F61" s="521"/>
      <c r="G61" s="509"/>
      <c r="H61" s="509"/>
      <c r="I61" s="543"/>
    </row>
    <row r="62" spans="1:17" x14ac:dyDescent="0.2">
      <c r="A62" s="519"/>
      <c r="B62" s="520"/>
      <c r="C62" s="552" t="s">
        <v>1618</v>
      </c>
      <c r="D62" s="521"/>
      <c r="E62" s="521"/>
      <c r="F62" s="521"/>
      <c r="G62" s="509"/>
      <c r="H62" s="509">
        <f t="shared" ref="H62" si="6">E62*G62</f>
        <v>0</v>
      </c>
      <c r="I62" s="543"/>
    </row>
    <row r="63" spans="1:17" x14ac:dyDescent="0.2">
      <c r="A63" s="531"/>
      <c r="B63" s="520"/>
      <c r="C63" s="518" t="s">
        <v>1619</v>
      </c>
      <c r="D63" s="521"/>
      <c r="E63" s="521"/>
      <c r="F63" s="521"/>
      <c r="G63" s="509"/>
      <c r="H63" s="509"/>
      <c r="I63" s="543"/>
    </row>
    <row r="64" spans="1:17" x14ac:dyDescent="0.2">
      <c r="A64" s="531"/>
      <c r="B64" s="520"/>
      <c r="C64" s="521" t="s">
        <v>1620</v>
      </c>
      <c r="D64" s="521"/>
      <c r="E64" s="521"/>
      <c r="F64" s="521"/>
      <c r="G64" s="509"/>
      <c r="H64" s="509"/>
      <c r="I64" s="543"/>
    </row>
    <row r="65" spans="1:9" x14ac:dyDescent="0.2">
      <c r="A65" s="519"/>
      <c r="B65" s="520"/>
      <c r="C65" s="553" t="s">
        <v>1621</v>
      </c>
      <c r="D65" s="521"/>
      <c r="E65" s="521"/>
      <c r="F65" s="521"/>
      <c r="G65" s="509"/>
      <c r="H65" s="509"/>
      <c r="I65" s="510"/>
    </row>
    <row r="66" spans="1:9" x14ac:dyDescent="0.2">
      <c r="A66" s="519"/>
      <c r="B66" s="520"/>
      <c r="C66" s="521" t="s">
        <v>1622</v>
      </c>
      <c r="D66" s="521"/>
      <c r="E66" s="522">
        <v>185</v>
      </c>
      <c r="F66" s="522" t="s">
        <v>1582</v>
      </c>
      <c r="G66" s="509"/>
      <c r="H66" s="509">
        <f t="shared" ref="H66" si="7">E66*G66</f>
        <v>0</v>
      </c>
      <c r="I66" s="554"/>
    </row>
    <row r="67" spans="1:9" x14ac:dyDescent="0.2">
      <c r="A67" s="519"/>
      <c r="B67" s="520"/>
      <c r="C67" s="521" t="s">
        <v>1623</v>
      </c>
      <c r="D67" s="521"/>
      <c r="E67" s="521"/>
      <c r="F67" s="521"/>
      <c r="G67" s="509"/>
      <c r="H67" s="509"/>
      <c r="I67" s="510"/>
    </row>
    <row r="68" spans="1:9" x14ac:dyDescent="0.2">
      <c r="A68" s="519"/>
      <c r="B68" s="520"/>
      <c r="C68" s="521" t="s">
        <v>1624</v>
      </c>
      <c r="D68" s="521"/>
      <c r="E68" s="521"/>
      <c r="F68" s="521"/>
      <c r="G68" s="509"/>
      <c r="H68" s="509"/>
      <c r="I68" s="510"/>
    </row>
    <row r="69" spans="1:9" x14ac:dyDescent="0.2">
      <c r="A69" s="519"/>
      <c r="B69" s="520"/>
      <c r="C69" s="521" t="s">
        <v>1625</v>
      </c>
      <c r="D69" s="521"/>
      <c r="E69" s="522">
        <v>30</v>
      </c>
      <c r="F69" s="522" t="s">
        <v>1582</v>
      </c>
      <c r="G69" s="509"/>
      <c r="H69" s="509">
        <f t="shared" ref="H69" si="8">E69*G69</f>
        <v>0</v>
      </c>
      <c r="I69" s="510"/>
    </row>
    <row r="70" spans="1:9" x14ac:dyDescent="0.2">
      <c r="A70" s="531" t="s">
        <v>1612</v>
      </c>
      <c r="B70" s="520" t="s">
        <v>1626</v>
      </c>
      <c r="C70" s="521" t="s">
        <v>1627</v>
      </c>
      <c r="D70" s="522" t="s">
        <v>1614</v>
      </c>
      <c r="E70" s="522">
        <v>1</v>
      </c>
      <c r="F70" s="522" t="s">
        <v>1186</v>
      </c>
      <c r="G70" s="509"/>
      <c r="H70" s="509">
        <f>E70*G70</f>
        <v>0</v>
      </c>
      <c r="I70" s="523"/>
    </row>
    <row r="71" spans="1:9" x14ac:dyDescent="0.2">
      <c r="A71" s="531"/>
      <c r="B71" s="520"/>
      <c r="C71" s="518" t="s">
        <v>1628</v>
      </c>
      <c r="D71" s="521"/>
      <c r="E71" s="521"/>
      <c r="F71" s="521"/>
      <c r="G71" s="509"/>
      <c r="H71" s="509"/>
      <c r="I71" s="543"/>
    </row>
    <row r="72" spans="1:9" x14ac:dyDescent="0.2">
      <c r="A72" s="531"/>
      <c r="B72" s="520"/>
      <c r="C72" s="518" t="s">
        <v>1629</v>
      </c>
      <c r="D72" s="521"/>
      <c r="E72" s="521"/>
      <c r="F72" s="521"/>
      <c r="G72" s="509"/>
      <c r="H72" s="509">
        <f t="shared" ref="H72" si="9">E72*G72</f>
        <v>0</v>
      </c>
      <c r="I72" s="543"/>
    </row>
    <row r="73" spans="1:9" x14ac:dyDescent="0.2">
      <c r="A73" s="531"/>
      <c r="B73" s="520"/>
      <c r="C73" s="521" t="s">
        <v>1630</v>
      </c>
      <c r="D73" s="521"/>
      <c r="E73" s="521"/>
      <c r="F73" s="521"/>
      <c r="G73" s="509"/>
      <c r="H73" s="509"/>
      <c r="I73" s="543"/>
    </row>
    <row r="74" spans="1:9" x14ac:dyDescent="0.2">
      <c r="A74" s="531"/>
      <c r="B74" s="520"/>
      <c r="C74" s="552" t="s">
        <v>1631</v>
      </c>
      <c r="D74" s="521"/>
      <c r="E74" s="521"/>
      <c r="F74" s="521"/>
      <c r="G74" s="509"/>
      <c r="H74" s="509"/>
      <c r="I74" s="543"/>
    </row>
    <row r="75" spans="1:9" x14ac:dyDescent="0.2">
      <c r="A75" s="531"/>
      <c r="B75" s="520"/>
      <c r="C75" s="553" t="s">
        <v>1632</v>
      </c>
      <c r="D75" s="521"/>
      <c r="E75" s="521"/>
      <c r="F75" s="521"/>
      <c r="G75" s="509"/>
      <c r="H75" s="509"/>
      <c r="I75" s="543"/>
    </row>
    <row r="76" spans="1:9" x14ac:dyDescent="0.2">
      <c r="A76" s="531" t="s">
        <v>1612</v>
      </c>
      <c r="B76" s="520" t="s">
        <v>1633</v>
      </c>
      <c r="C76" s="521" t="s">
        <v>1634</v>
      </c>
      <c r="D76" s="522" t="s">
        <v>1614</v>
      </c>
      <c r="E76" s="522">
        <v>3</v>
      </c>
      <c r="F76" s="522" t="s">
        <v>1186</v>
      </c>
      <c r="G76" s="509"/>
      <c r="H76" s="509">
        <f>E76*G76</f>
        <v>0</v>
      </c>
      <c r="I76" s="523"/>
    </row>
    <row r="77" spans="1:9" x14ac:dyDescent="0.2">
      <c r="A77" s="531"/>
      <c r="B77" s="520"/>
      <c r="C77" s="518" t="s">
        <v>1635</v>
      </c>
      <c r="D77" s="521"/>
      <c r="E77" s="521"/>
      <c r="F77" s="521"/>
      <c r="G77" s="509"/>
      <c r="H77" s="509"/>
      <c r="I77" s="543"/>
    </row>
    <row r="78" spans="1:9" x14ac:dyDescent="0.2">
      <c r="A78" s="531"/>
      <c r="B78" s="520"/>
      <c r="C78" s="518" t="s">
        <v>1636</v>
      </c>
      <c r="D78" s="521"/>
      <c r="E78" s="521"/>
      <c r="F78" s="521"/>
      <c r="G78" s="509"/>
      <c r="H78" s="509">
        <f t="shared" ref="H78" si="10">E78*G78</f>
        <v>0</v>
      </c>
      <c r="I78" s="543"/>
    </row>
    <row r="79" spans="1:9" x14ac:dyDescent="0.2">
      <c r="A79" s="531"/>
      <c r="B79" s="520"/>
      <c r="C79" s="521" t="s">
        <v>1637</v>
      </c>
      <c r="D79" s="521"/>
      <c r="E79" s="521"/>
      <c r="F79" s="521"/>
      <c r="G79" s="509"/>
      <c r="H79" s="509"/>
      <c r="I79" s="543"/>
    </row>
    <row r="80" spans="1:9" x14ac:dyDescent="0.2">
      <c r="A80" s="531"/>
      <c r="B80" s="520"/>
      <c r="C80" s="552" t="s">
        <v>1638</v>
      </c>
      <c r="D80" s="521"/>
      <c r="E80" s="521"/>
      <c r="F80" s="521"/>
      <c r="G80" s="509"/>
      <c r="H80" s="509"/>
      <c r="I80" s="543"/>
    </row>
    <row r="81" spans="1:9" x14ac:dyDescent="0.2">
      <c r="A81" s="531"/>
      <c r="B81" s="520"/>
      <c r="C81" s="553" t="s">
        <v>1639</v>
      </c>
      <c r="D81" s="521"/>
      <c r="E81" s="521"/>
      <c r="F81" s="521"/>
      <c r="G81" s="509"/>
      <c r="H81" s="509"/>
      <c r="I81" s="543"/>
    </row>
    <row r="82" spans="1:9" x14ac:dyDescent="0.2">
      <c r="A82" s="531" t="s">
        <v>1612</v>
      </c>
      <c r="B82" s="520" t="s">
        <v>1640</v>
      </c>
      <c r="C82" s="521" t="s">
        <v>1641</v>
      </c>
      <c r="D82" s="522" t="s">
        <v>1614</v>
      </c>
      <c r="E82" s="522">
        <v>2</v>
      </c>
      <c r="F82" s="522" t="s">
        <v>1186</v>
      </c>
      <c r="G82" s="509"/>
      <c r="H82" s="509">
        <f>E82*G82</f>
        <v>0</v>
      </c>
      <c r="I82" s="523"/>
    </row>
    <row r="83" spans="1:9" x14ac:dyDescent="0.2">
      <c r="A83" s="531"/>
      <c r="B83" s="520"/>
      <c r="C83" s="518" t="s">
        <v>1642</v>
      </c>
      <c r="D83" s="521"/>
      <c r="E83" s="521"/>
      <c r="F83" s="521"/>
      <c r="G83" s="509"/>
      <c r="H83" s="509"/>
      <c r="I83" s="543"/>
    </row>
    <row r="84" spans="1:9" x14ac:dyDescent="0.2">
      <c r="A84" s="531"/>
      <c r="B84" s="520"/>
      <c r="C84" s="518" t="s">
        <v>1643</v>
      </c>
      <c r="D84" s="521"/>
      <c r="E84" s="521"/>
      <c r="F84" s="521"/>
      <c r="G84" s="509"/>
      <c r="H84" s="509">
        <f t="shared" ref="H84" si="11">E84*G84</f>
        <v>0</v>
      </c>
      <c r="I84" s="543"/>
    </row>
    <row r="85" spans="1:9" x14ac:dyDescent="0.2">
      <c r="A85" s="531"/>
      <c r="B85" s="520"/>
      <c r="C85" s="521" t="s">
        <v>1644</v>
      </c>
      <c r="D85" s="521"/>
      <c r="E85" s="521"/>
      <c r="F85" s="521"/>
      <c r="G85" s="509"/>
      <c r="H85" s="509"/>
      <c r="I85" s="543"/>
    </row>
    <row r="86" spans="1:9" x14ac:dyDescent="0.2">
      <c r="A86" s="531"/>
      <c r="B86" s="520"/>
      <c r="C86" s="552" t="s">
        <v>1645</v>
      </c>
      <c r="D86" s="521"/>
      <c r="E86" s="521"/>
      <c r="F86" s="521"/>
      <c r="G86" s="509"/>
      <c r="H86" s="509"/>
      <c r="I86" s="543"/>
    </row>
    <row r="87" spans="1:9" x14ac:dyDescent="0.2">
      <c r="A87" s="531"/>
      <c r="B87" s="520"/>
      <c r="C87" s="553" t="s">
        <v>1646</v>
      </c>
      <c r="D87" s="521"/>
      <c r="E87" s="521"/>
      <c r="F87" s="521"/>
      <c r="G87" s="509"/>
      <c r="H87" s="509"/>
      <c r="I87" s="543"/>
    </row>
    <row r="88" spans="1:9" x14ac:dyDescent="0.2">
      <c r="A88" s="531" t="s">
        <v>1612</v>
      </c>
      <c r="B88" s="520" t="s">
        <v>1647</v>
      </c>
      <c r="C88" s="521" t="s">
        <v>1648</v>
      </c>
      <c r="D88" s="522" t="s">
        <v>1614</v>
      </c>
      <c r="E88" s="522">
        <v>4</v>
      </c>
      <c r="F88" s="522" t="s">
        <v>1186</v>
      </c>
      <c r="G88" s="509"/>
      <c r="H88" s="509">
        <f>E88*G88</f>
        <v>0</v>
      </c>
      <c r="I88" s="523"/>
    </row>
    <row r="89" spans="1:9" x14ac:dyDescent="0.2">
      <c r="A89" s="531"/>
      <c r="B89" s="520"/>
      <c r="C89" s="518" t="s">
        <v>1649</v>
      </c>
      <c r="D89" s="521"/>
      <c r="E89" s="521"/>
      <c r="F89" s="521"/>
      <c r="G89" s="509"/>
      <c r="H89" s="509"/>
      <c r="I89" s="543"/>
    </row>
    <row r="90" spans="1:9" x14ac:dyDescent="0.2">
      <c r="A90" s="531"/>
      <c r="B90" s="520"/>
      <c r="C90" s="518" t="s">
        <v>1650</v>
      </c>
      <c r="D90" s="521"/>
      <c r="E90" s="521"/>
      <c r="F90" s="521"/>
      <c r="G90" s="509"/>
      <c r="H90" s="509">
        <f t="shared" ref="H90" si="12">E90*G90</f>
        <v>0</v>
      </c>
      <c r="I90" s="543"/>
    </row>
    <row r="91" spans="1:9" x14ac:dyDescent="0.2">
      <c r="A91" s="531"/>
      <c r="B91" s="520"/>
      <c r="C91" s="521" t="s">
        <v>1651</v>
      </c>
      <c r="D91" s="521"/>
      <c r="E91" s="521"/>
      <c r="F91" s="521"/>
      <c r="G91" s="509"/>
      <c r="H91" s="509"/>
      <c r="I91" s="543"/>
    </row>
    <row r="92" spans="1:9" x14ac:dyDescent="0.2">
      <c r="A92" s="531"/>
      <c r="B92" s="520"/>
      <c r="C92" s="552" t="s">
        <v>1652</v>
      </c>
      <c r="D92" s="521"/>
      <c r="E92" s="521"/>
      <c r="F92" s="521"/>
      <c r="G92" s="509"/>
      <c r="H92" s="509"/>
      <c r="I92" s="543"/>
    </row>
    <row r="93" spans="1:9" x14ac:dyDescent="0.2">
      <c r="A93" s="531"/>
      <c r="B93" s="520"/>
      <c r="C93" s="553" t="s">
        <v>1653</v>
      </c>
      <c r="D93" s="521"/>
      <c r="E93" s="521"/>
      <c r="F93" s="521"/>
      <c r="G93" s="509"/>
      <c r="H93" s="509"/>
      <c r="I93" s="543"/>
    </row>
    <row r="94" spans="1:9" x14ac:dyDescent="0.2">
      <c r="A94" s="531"/>
      <c r="B94" s="520"/>
      <c r="C94" s="521" t="s">
        <v>1654</v>
      </c>
      <c r="D94" s="521"/>
      <c r="E94" s="522">
        <v>8</v>
      </c>
      <c r="F94" s="522" t="s">
        <v>1186</v>
      </c>
      <c r="G94" s="509"/>
      <c r="H94" s="509">
        <f>E94*G94</f>
        <v>0</v>
      </c>
      <c r="I94" s="543"/>
    </row>
    <row r="95" spans="1:9" x14ac:dyDescent="0.2">
      <c r="A95" s="531"/>
      <c r="B95" s="520"/>
      <c r="C95" s="552" t="s">
        <v>1655</v>
      </c>
      <c r="D95" s="521"/>
      <c r="E95" s="522">
        <v>4</v>
      </c>
      <c r="F95" s="522" t="s">
        <v>1186</v>
      </c>
      <c r="G95" s="509"/>
      <c r="H95" s="509">
        <f>E95*G95</f>
        <v>0</v>
      </c>
      <c r="I95" s="543"/>
    </row>
    <row r="96" spans="1:9" x14ac:dyDescent="0.2">
      <c r="A96" s="531"/>
      <c r="B96" s="520"/>
      <c r="C96" s="552" t="s">
        <v>1656</v>
      </c>
      <c r="D96" s="521"/>
      <c r="E96" s="522">
        <v>4</v>
      </c>
      <c r="F96" s="522" t="s">
        <v>1186</v>
      </c>
      <c r="G96" s="509"/>
      <c r="H96" s="509">
        <f>E96*G96</f>
        <v>0</v>
      </c>
      <c r="I96" s="543"/>
    </row>
    <row r="97" spans="1:17" x14ac:dyDescent="0.2">
      <c r="A97" s="531"/>
      <c r="B97" s="520"/>
      <c r="C97" s="555" t="s">
        <v>1657</v>
      </c>
      <c r="D97" s="522"/>
      <c r="E97" s="522"/>
      <c r="F97" s="522"/>
      <c r="G97" s="509"/>
      <c r="H97" s="509"/>
      <c r="I97" s="537"/>
    </row>
    <row r="98" spans="1:17" s="563" customFormat="1" x14ac:dyDescent="0.2">
      <c r="A98" s="556"/>
      <c r="B98" s="557"/>
      <c r="C98" s="558" t="s">
        <v>1658</v>
      </c>
      <c r="D98" s="559"/>
      <c r="E98" s="560"/>
      <c r="F98" s="560"/>
      <c r="G98" s="561"/>
      <c r="H98" s="561"/>
      <c r="I98" s="562"/>
    </row>
    <row r="99" spans="1:17" ht="13.5" thickBot="1" x14ac:dyDescent="0.25">
      <c r="A99" s="504"/>
      <c r="B99" s="505"/>
      <c r="C99" s="521"/>
      <c r="D99" s="516"/>
      <c r="E99" s="533"/>
      <c r="F99" s="533"/>
      <c r="G99" s="530"/>
      <c r="H99" s="530"/>
      <c r="I99" s="514"/>
    </row>
    <row r="100" spans="1:17" ht="32.25" thickBot="1" x14ac:dyDescent="0.3">
      <c r="A100" s="504"/>
      <c r="B100" s="505"/>
      <c r="C100" s="506" t="s">
        <v>1659</v>
      </c>
      <c r="D100" s="507"/>
      <c r="E100" s="508"/>
      <c r="F100" s="508"/>
      <c r="G100" s="509"/>
      <c r="H100" s="509"/>
      <c r="I100" s="510"/>
      <c r="J100" s="252"/>
    </row>
    <row r="101" spans="1:17" x14ac:dyDescent="0.2">
      <c r="A101" s="519" t="s">
        <v>1660</v>
      </c>
      <c r="B101" s="520">
        <v>1</v>
      </c>
      <c r="C101" s="521" t="s">
        <v>1661</v>
      </c>
      <c r="D101" s="522" t="s">
        <v>1561</v>
      </c>
      <c r="E101" s="522">
        <v>28</v>
      </c>
      <c r="F101" s="522" t="s">
        <v>1186</v>
      </c>
      <c r="G101" s="509"/>
      <c r="H101" s="509">
        <f t="shared" ref="H101:H106" si="13">E101*G101</f>
        <v>0</v>
      </c>
      <c r="I101" s="523"/>
      <c r="N101" s="507"/>
      <c r="O101" s="507"/>
      <c r="P101" s="524"/>
      <c r="Q101" s="520"/>
    </row>
    <row r="102" spans="1:17" s="538" customFormat="1" ht="25.5" x14ac:dyDescent="0.2">
      <c r="A102" s="528" t="s">
        <v>1660</v>
      </c>
      <c r="B102" s="546" t="s">
        <v>1662</v>
      </c>
      <c r="C102" s="529" t="s">
        <v>1584</v>
      </c>
      <c r="D102" s="547"/>
      <c r="E102" s="547"/>
      <c r="F102" s="547"/>
      <c r="G102" s="509"/>
      <c r="H102" s="509">
        <f t="shared" si="13"/>
        <v>0</v>
      </c>
      <c r="I102" s="537"/>
    </row>
    <row r="103" spans="1:17" x14ac:dyDescent="0.2">
      <c r="A103" s="531" t="s">
        <v>1660</v>
      </c>
      <c r="B103" s="520">
        <v>10</v>
      </c>
      <c r="C103" s="521" t="s">
        <v>1586</v>
      </c>
      <c r="D103" s="532"/>
      <c r="E103" s="522">
        <v>2</v>
      </c>
      <c r="F103" s="522" t="s">
        <v>186</v>
      </c>
      <c r="G103" s="509"/>
      <c r="H103" s="509">
        <f t="shared" si="13"/>
        <v>0</v>
      </c>
      <c r="I103" s="523"/>
    </row>
    <row r="104" spans="1:17" s="252" customFormat="1" ht="13.5" thickBot="1" x14ac:dyDescent="0.25">
      <c r="A104" s="564"/>
      <c r="B104" s="565"/>
      <c r="C104" s="521"/>
      <c r="D104" s="566"/>
      <c r="E104" s="567"/>
      <c r="F104" s="568"/>
      <c r="G104" s="509"/>
      <c r="H104" s="509">
        <f t="shared" si="13"/>
        <v>0</v>
      </c>
      <c r="I104" s="514"/>
    </row>
    <row r="105" spans="1:17" s="252" customFormat="1" ht="32.25" thickBot="1" x14ac:dyDescent="0.3">
      <c r="A105" s="504"/>
      <c r="C105" s="569" t="s">
        <v>1663</v>
      </c>
      <c r="D105" s="553"/>
      <c r="E105" s="568"/>
      <c r="F105" s="570"/>
      <c r="G105" s="509"/>
      <c r="H105" s="509">
        <f t="shared" si="13"/>
        <v>0</v>
      </c>
      <c r="I105" s="571"/>
    </row>
    <row r="106" spans="1:17" s="252" customFormat="1" ht="25.5" x14ac:dyDescent="0.2">
      <c r="A106" s="564"/>
      <c r="B106" s="565"/>
      <c r="C106" s="572" t="s">
        <v>1664</v>
      </c>
      <c r="D106" s="566"/>
      <c r="E106" s="573">
        <v>350</v>
      </c>
      <c r="F106" s="574" t="s">
        <v>549</v>
      </c>
      <c r="G106" s="530"/>
      <c r="H106" s="530">
        <f t="shared" si="13"/>
        <v>0</v>
      </c>
      <c r="I106" s="514"/>
    </row>
    <row r="107" spans="1:17" s="252" customFormat="1" ht="13.5" thickBot="1" x14ac:dyDescent="0.25">
      <c r="A107" s="564"/>
      <c r="B107" s="565"/>
      <c r="C107" s="572"/>
      <c r="D107" s="566"/>
      <c r="E107" s="553"/>
      <c r="F107" s="568"/>
      <c r="G107" s="509"/>
      <c r="H107" s="509">
        <v>0</v>
      </c>
      <c r="I107" s="514"/>
    </row>
    <row r="108" spans="1:17" s="252" customFormat="1" ht="16.5" thickBot="1" x14ac:dyDescent="0.3">
      <c r="A108" s="564"/>
      <c r="B108" s="565"/>
      <c r="C108" s="575" t="s">
        <v>1665</v>
      </c>
      <c r="D108" s="566"/>
      <c r="E108" s="573"/>
      <c r="F108" s="574"/>
      <c r="G108" s="509"/>
      <c r="H108" s="509">
        <f>SUM(H5:H107)</f>
        <v>0</v>
      </c>
      <c r="I108" s="514"/>
    </row>
    <row r="109" spans="1:17" s="252" customFormat="1" ht="13.5" thickBot="1" x14ac:dyDescent="0.25">
      <c r="A109" s="564"/>
      <c r="B109" s="565"/>
      <c r="C109" s="576"/>
      <c r="D109" s="566"/>
      <c r="E109" s="553"/>
      <c r="F109" s="568"/>
      <c r="G109" s="509"/>
      <c r="H109" s="509"/>
      <c r="I109" s="514"/>
    </row>
    <row r="110" spans="1:17" s="252" customFormat="1" ht="16.5" thickBot="1" x14ac:dyDescent="0.3">
      <c r="A110" s="564"/>
      <c r="B110" s="565"/>
      <c r="C110" s="575" t="s">
        <v>1666</v>
      </c>
      <c r="D110" s="566"/>
      <c r="E110" s="573"/>
      <c r="F110" s="574"/>
      <c r="G110" s="509"/>
      <c r="H110" s="509">
        <v>0</v>
      </c>
      <c r="I110" s="514"/>
    </row>
    <row r="111" spans="1:17" s="252" customFormat="1" ht="13.5" thickBot="1" x14ac:dyDescent="0.25">
      <c r="A111" s="564"/>
      <c r="B111" s="565"/>
      <c r="C111" s="572"/>
      <c r="D111" s="566"/>
      <c r="E111" s="553"/>
      <c r="F111" s="568"/>
      <c r="G111" s="509"/>
      <c r="H111" s="509">
        <f t="shared" ref="H111:H129" si="14">E111*G111</f>
        <v>0</v>
      </c>
      <c r="I111" s="514"/>
    </row>
    <row r="112" spans="1:17" s="252" customFormat="1" ht="16.5" thickBot="1" x14ac:dyDescent="0.3">
      <c r="A112" s="564"/>
      <c r="B112" s="565"/>
      <c r="C112" s="577" t="s">
        <v>1667</v>
      </c>
      <c r="D112" s="566"/>
      <c r="E112" s="570"/>
      <c r="F112" s="568"/>
      <c r="G112" s="509"/>
      <c r="H112" s="509">
        <f t="shared" si="14"/>
        <v>0</v>
      </c>
      <c r="I112" s="514"/>
    </row>
    <row r="113" spans="1:9" s="579" customFormat="1" ht="38.25" x14ac:dyDescent="0.2">
      <c r="A113" s="564"/>
      <c r="B113" s="252"/>
      <c r="C113" s="578" t="s">
        <v>1668</v>
      </c>
      <c r="D113" s="553"/>
      <c r="E113" s="570"/>
      <c r="F113" s="570"/>
      <c r="G113" s="509"/>
      <c r="H113" s="509">
        <f t="shared" si="14"/>
        <v>0</v>
      </c>
      <c r="I113" s="571"/>
    </row>
    <row r="114" spans="1:9" s="579" customFormat="1" ht="38.25" x14ac:dyDescent="0.2">
      <c r="A114" s="564"/>
      <c r="B114" s="252"/>
      <c r="C114" s="578" t="s">
        <v>1669</v>
      </c>
      <c r="D114" s="553"/>
      <c r="E114" s="570"/>
      <c r="F114" s="570"/>
      <c r="G114" s="509"/>
      <c r="H114" s="509">
        <f t="shared" si="14"/>
        <v>0</v>
      </c>
      <c r="I114" s="571"/>
    </row>
    <row r="115" spans="1:9" s="579" customFormat="1" x14ac:dyDescent="0.2">
      <c r="A115" s="564"/>
      <c r="B115" s="252"/>
      <c r="C115" s="578" t="s">
        <v>1670</v>
      </c>
      <c r="D115" s="553"/>
      <c r="E115" s="570"/>
      <c r="F115" s="570"/>
      <c r="G115" s="509"/>
      <c r="H115" s="509">
        <f t="shared" si="14"/>
        <v>0</v>
      </c>
      <c r="I115" s="571"/>
    </row>
    <row r="116" spans="1:9" s="579" customFormat="1" x14ac:dyDescent="0.2">
      <c r="A116" s="564"/>
      <c r="B116" s="252"/>
      <c r="C116" s="578" t="s">
        <v>1671</v>
      </c>
      <c r="D116" s="553"/>
      <c r="E116" s="570"/>
      <c r="F116" s="570"/>
      <c r="G116" s="509"/>
      <c r="H116" s="509">
        <f t="shared" si="14"/>
        <v>0</v>
      </c>
      <c r="I116" s="571"/>
    </row>
    <row r="117" spans="1:9" s="579" customFormat="1" x14ac:dyDescent="0.2">
      <c r="A117" s="564"/>
      <c r="B117" s="252"/>
      <c r="C117" s="580" t="s">
        <v>1672</v>
      </c>
      <c r="D117" s="553"/>
      <c r="E117" s="570"/>
      <c r="F117" s="570"/>
      <c r="G117" s="509"/>
      <c r="H117" s="509">
        <f t="shared" si="14"/>
        <v>0</v>
      </c>
      <c r="I117" s="571"/>
    </row>
    <row r="118" spans="1:9" s="579" customFormat="1" ht="13.5" thickBot="1" x14ac:dyDescent="0.25">
      <c r="A118" s="564"/>
      <c r="B118" s="252"/>
      <c r="C118" s="578"/>
      <c r="D118" s="553"/>
      <c r="E118" s="570"/>
      <c r="F118" s="570"/>
      <c r="G118" s="509"/>
      <c r="H118" s="509">
        <f t="shared" si="14"/>
        <v>0</v>
      </c>
      <c r="I118" s="571"/>
    </row>
    <row r="119" spans="1:9" s="252" customFormat="1" ht="16.5" thickBot="1" x14ac:dyDescent="0.3">
      <c r="A119" s="564"/>
      <c r="B119" s="565"/>
      <c r="C119" s="577" t="s">
        <v>1673</v>
      </c>
      <c r="D119" s="566"/>
      <c r="E119" s="553"/>
      <c r="F119" s="568"/>
      <c r="G119" s="509"/>
      <c r="H119" s="509">
        <f t="shared" si="14"/>
        <v>0</v>
      </c>
      <c r="I119" s="514"/>
    </row>
    <row r="120" spans="1:9" s="252" customFormat="1" x14ac:dyDescent="0.2">
      <c r="A120" s="564"/>
      <c r="B120" s="565"/>
      <c r="C120" s="581" t="s">
        <v>1674</v>
      </c>
      <c r="D120" s="566"/>
      <c r="E120" s="553"/>
      <c r="F120" s="568"/>
      <c r="G120" s="509"/>
      <c r="H120" s="509"/>
      <c r="I120" s="514"/>
    </row>
    <row r="121" spans="1:9" s="252" customFormat="1" x14ac:dyDescent="0.2">
      <c r="A121" s="564"/>
      <c r="B121" s="565"/>
      <c r="C121" s="581" t="s">
        <v>1675</v>
      </c>
      <c r="D121" s="566"/>
      <c r="E121" s="553"/>
      <c r="F121" s="568"/>
      <c r="G121" s="509"/>
      <c r="H121" s="509"/>
      <c r="I121" s="514"/>
    </row>
    <row r="122" spans="1:9" s="252" customFormat="1" x14ac:dyDescent="0.2">
      <c r="A122" s="564"/>
      <c r="B122" s="565"/>
      <c r="C122" s="581" t="s">
        <v>1676</v>
      </c>
      <c r="D122" s="566"/>
      <c r="E122" s="573"/>
      <c r="F122" s="574"/>
      <c r="G122" s="509"/>
      <c r="H122" s="509"/>
      <c r="I122" s="514"/>
    </row>
    <row r="123" spans="1:9" s="252" customFormat="1" x14ac:dyDescent="0.2">
      <c r="A123" s="564"/>
      <c r="B123" s="565"/>
      <c r="C123" s="581" t="s">
        <v>1677</v>
      </c>
      <c r="D123" s="566"/>
      <c r="E123" s="570">
        <v>1</v>
      </c>
      <c r="F123" s="568" t="s">
        <v>1212</v>
      </c>
      <c r="G123" s="509"/>
      <c r="H123" s="509"/>
      <c r="I123" s="514"/>
    </row>
    <row r="124" spans="1:9" s="579" customFormat="1" x14ac:dyDescent="0.2">
      <c r="A124" s="564"/>
      <c r="B124" s="252"/>
      <c r="C124" s="582" t="s">
        <v>1678</v>
      </c>
      <c r="D124" s="553"/>
      <c r="E124" s="570">
        <v>50</v>
      </c>
      <c r="F124" s="570" t="s">
        <v>428</v>
      </c>
      <c r="G124" s="509"/>
      <c r="H124" s="509"/>
      <c r="I124" s="571"/>
    </row>
    <row r="125" spans="1:9" s="579" customFormat="1" x14ac:dyDescent="0.2">
      <c r="A125" s="564"/>
      <c r="B125" s="252"/>
      <c r="C125" s="582" t="s">
        <v>1679</v>
      </c>
      <c r="D125" s="553"/>
      <c r="E125" s="570">
        <v>72</v>
      </c>
      <c r="F125" s="570" t="s">
        <v>428</v>
      </c>
      <c r="G125" s="509"/>
      <c r="H125" s="509">
        <f t="shared" si="14"/>
        <v>0</v>
      </c>
      <c r="I125" s="571"/>
    </row>
    <row r="126" spans="1:9" s="579" customFormat="1" x14ac:dyDescent="0.2">
      <c r="A126" s="564"/>
      <c r="B126" s="252"/>
      <c r="C126" s="582" t="s">
        <v>1680</v>
      </c>
      <c r="D126" s="553"/>
      <c r="E126" s="570">
        <v>50</v>
      </c>
      <c r="F126" s="570" t="s">
        <v>428</v>
      </c>
      <c r="G126" s="509"/>
      <c r="H126" s="509">
        <f t="shared" si="14"/>
        <v>0</v>
      </c>
      <c r="I126" s="571"/>
    </row>
    <row r="127" spans="1:9" s="579" customFormat="1" x14ac:dyDescent="0.2">
      <c r="A127" s="564"/>
      <c r="B127" s="252"/>
      <c r="C127" s="582" t="s">
        <v>1681</v>
      </c>
      <c r="D127" s="553"/>
      <c r="E127" s="570">
        <v>1</v>
      </c>
      <c r="F127" s="570" t="s">
        <v>1212</v>
      </c>
      <c r="G127" s="509"/>
      <c r="H127" s="509"/>
      <c r="I127" s="571"/>
    </row>
    <row r="128" spans="1:9" s="579" customFormat="1" x14ac:dyDescent="0.2">
      <c r="A128" s="564"/>
      <c r="B128" s="252"/>
      <c r="C128" s="582" t="s">
        <v>1682</v>
      </c>
      <c r="D128" s="553"/>
      <c r="E128" s="570"/>
      <c r="F128" s="570"/>
      <c r="G128" s="509"/>
      <c r="H128" s="509"/>
      <c r="I128" s="571"/>
    </row>
    <row r="129" spans="1:9" s="579" customFormat="1" ht="13.5" thickBot="1" x14ac:dyDescent="0.25">
      <c r="A129" s="564"/>
      <c r="B129" s="252"/>
      <c r="C129" s="582" t="s">
        <v>1683</v>
      </c>
      <c r="D129" s="583"/>
      <c r="E129" s="584">
        <v>2</v>
      </c>
      <c r="F129" s="585" t="s">
        <v>428</v>
      </c>
      <c r="G129" s="509"/>
      <c r="H129" s="509">
        <f t="shared" si="14"/>
        <v>0</v>
      </c>
      <c r="I129" s="586"/>
    </row>
    <row r="130" spans="1:9" s="252" customFormat="1" ht="16.5" thickBot="1" x14ac:dyDescent="0.3">
      <c r="A130" s="587"/>
      <c r="B130" s="588"/>
      <c r="C130" s="589" t="s">
        <v>1684</v>
      </c>
      <c r="D130" s="590"/>
      <c r="E130" s="591"/>
      <c r="F130" s="591"/>
      <c r="G130" s="592"/>
      <c r="H130" s="592">
        <f>SUM(H108:H129)</f>
        <v>0</v>
      </c>
      <c r="I130" s="593"/>
    </row>
    <row r="131" spans="1:9" s="579" customFormat="1" x14ac:dyDescent="0.2">
      <c r="A131" s="565"/>
      <c r="B131" s="252"/>
      <c r="C131" s="594"/>
      <c r="D131" s="252"/>
      <c r="E131" s="595"/>
      <c r="F131" s="595"/>
      <c r="G131" s="544"/>
      <c r="H131" s="544"/>
      <c r="I131" s="252"/>
    </row>
    <row r="132" spans="1:9" s="579" customFormat="1" x14ac:dyDescent="0.2">
      <c r="A132" s="565"/>
      <c r="B132" s="252"/>
      <c r="C132" s="594"/>
      <c r="D132" s="252"/>
      <c r="E132" s="595"/>
      <c r="F132" s="595"/>
      <c r="G132" s="544"/>
      <c r="H132" s="544"/>
      <c r="I132" s="252"/>
    </row>
    <row r="133" spans="1:9" s="579" customFormat="1" x14ac:dyDescent="0.2">
      <c r="A133" s="565"/>
      <c r="B133" s="252"/>
      <c r="C133" s="594"/>
      <c r="D133" s="252"/>
      <c r="E133" s="595"/>
      <c r="F133" s="595"/>
      <c r="G133" s="544"/>
      <c r="H133" s="544"/>
      <c r="I133" s="252"/>
    </row>
    <row r="134" spans="1:9" s="579" customFormat="1" x14ac:dyDescent="0.2"/>
    <row r="135" spans="1:9" s="579" customFormat="1" x14ac:dyDescent="0.2"/>
    <row r="136" spans="1:9" s="579" customFormat="1" x14ac:dyDescent="0.2"/>
    <row r="137" spans="1:9" s="252" customFormat="1" x14ac:dyDescent="0.2"/>
    <row r="138" spans="1:9" s="252" customFormat="1" x14ac:dyDescent="0.2"/>
    <row r="139" spans="1:9" s="252" customFormat="1" x14ac:dyDescent="0.2">
      <c r="E139" s="495"/>
    </row>
    <row r="140" spans="1:9" s="252" customFormat="1" x14ac:dyDescent="0.2"/>
    <row r="141" spans="1:9" s="252" customFormat="1" x14ac:dyDescent="0.2"/>
    <row r="142" spans="1:9" s="252" customFormat="1" x14ac:dyDescent="0.2">
      <c r="E142" s="495"/>
    </row>
    <row r="143" spans="1:9" s="596" customFormat="1" x14ac:dyDescent="0.2">
      <c r="E143" s="495"/>
    </row>
    <row r="144" spans="1:9" s="596" customFormat="1" x14ac:dyDescent="0.2">
      <c r="E144" s="495"/>
    </row>
    <row r="145" spans="5:6" s="596" customFormat="1" x14ac:dyDescent="0.2">
      <c r="E145" s="252"/>
    </row>
    <row r="146" spans="5:6" s="596" customFormat="1" x14ac:dyDescent="0.2"/>
    <row r="147" spans="5:6" s="596" customFormat="1" x14ac:dyDescent="0.2"/>
    <row r="148" spans="5:6" x14ac:dyDescent="0.2">
      <c r="F148" s="495"/>
    </row>
    <row r="149" spans="5:6" x14ac:dyDescent="0.2">
      <c r="F149" s="495"/>
    </row>
    <row r="150" spans="5:6" x14ac:dyDescent="0.2">
      <c r="F150" s="495"/>
    </row>
  </sheetData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&amp;LPůdní vestavba
ZŠ a ZUŠ T.G.M., Školní 556, Poděbrady&amp;RSpecifikace zařízení VZT
D.1.4.2.02</oddHeader>
    <oddFooter>&amp;CStránka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BF04F-622C-4CF9-A4E5-BE634B60F90C}">
  <sheetPr>
    <pageSetUpPr fitToPage="1"/>
  </sheetPr>
  <dimension ref="B2:BM134"/>
  <sheetViews>
    <sheetView showGridLines="0" topLeftCell="A109" workbookViewId="0">
      <selection activeCell="I126" sqref="I126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 x14ac:dyDescent="0.2">
      <c r="L2" s="768" t="s">
        <v>1685</v>
      </c>
      <c r="M2" s="710"/>
      <c r="N2" s="710"/>
      <c r="O2" s="710"/>
      <c r="P2" s="710"/>
      <c r="Q2" s="710"/>
      <c r="R2" s="710"/>
      <c r="S2" s="710"/>
      <c r="T2" s="710"/>
      <c r="U2" s="710"/>
      <c r="V2" s="710"/>
      <c r="AT2" s="16" t="s">
        <v>1686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5" customHeight="1" x14ac:dyDescent="0.2">
      <c r="B4" s="19"/>
      <c r="D4" s="20" t="s">
        <v>83</v>
      </c>
      <c r="L4" s="19"/>
      <c r="M4" s="83" t="s">
        <v>10</v>
      </c>
      <c r="AT4" s="16" t="s">
        <v>4</v>
      </c>
    </row>
    <row r="5" spans="2:46" ht="6.95" customHeight="1" x14ac:dyDescent="0.2">
      <c r="B5" s="19"/>
      <c r="L5" s="19"/>
    </row>
    <row r="6" spans="2:46" s="1" customFormat="1" ht="12" customHeight="1" x14ac:dyDescent="0.2">
      <c r="B6" s="31"/>
      <c r="D6" s="26" t="s">
        <v>16</v>
      </c>
      <c r="L6" s="31"/>
    </row>
    <row r="7" spans="2:46" s="1" customFormat="1" ht="16.5" customHeight="1" x14ac:dyDescent="0.2">
      <c r="B7" s="31"/>
      <c r="E7" s="716" t="s">
        <v>1687</v>
      </c>
      <c r="F7" s="748"/>
      <c r="G7" s="748"/>
      <c r="H7" s="748"/>
      <c r="L7" s="31"/>
    </row>
    <row r="8" spans="2:46" s="1" customFormat="1" x14ac:dyDescent="0.2">
      <c r="B8" s="31"/>
      <c r="L8" s="31"/>
    </row>
    <row r="9" spans="2:46" s="1" customFormat="1" ht="12" customHeight="1" x14ac:dyDescent="0.2">
      <c r="B9" s="31"/>
      <c r="D9" s="26" t="s">
        <v>18</v>
      </c>
      <c r="F9" s="24" t="s">
        <v>1</v>
      </c>
      <c r="I9" s="26" t="s">
        <v>19</v>
      </c>
      <c r="J9" s="24" t="s">
        <v>1</v>
      </c>
      <c r="L9" s="31"/>
    </row>
    <row r="10" spans="2:46" s="1" customFormat="1" ht="12" customHeight="1" x14ac:dyDescent="0.2">
      <c r="B10" s="31"/>
      <c r="D10" s="26" t="s">
        <v>20</v>
      </c>
      <c r="F10" s="24" t="s">
        <v>1688</v>
      </c>
      <c r="I10" s="26" t="s">
        <v>22</v>
      </c>
      <c r="J10" s="51" t="str">
        <f>'[1]Rekapitulace stavby'!AN8</f>
        <v>2. 8. 2024</v>
      </c>
      <c r="L10" s="31"/>
    </row>
    <row r="11" spans="2:46" s="1" customFormat="1" ht="10.9" customHeight="1" x14ac:dyDescent="0.2">
      <c r="B11" s="31"/>
      <c r="L11" s="31"/>
    </row>
    <row r="12" spans="2:46" s="1" customFormat="1" ht="12" customHeight="1" x14ac:dyDescent="0.2">
      <c r="B12" s="31"/>
      <c r="D12" s="26" t="s">
        <v>24</v>
      </c>
      <c r="I12" s="26" t="s">
        <v>25</v>
      </c>
      <c r="J12" s="24" t="str">
        <f>IF('[1]Rekapitulace stavby'!AN10="","",'[1]Rekapitulace stavby'!AN10)</f>
        <v/>
      </c>
      <c r="L12" s="31"/>
    </row>
    <row r="13" spans="2:46" s="1" customFormat="1" ht="18" customHeight="1" x14ac:dyDescent="0.2">
      <c r="B13" s="31"/>
      <c r="E13" s="24" t="str">
        <f>IF('[1]Rekapitulace stavby'!E11="","",'[1]Rekapitulace stavby'!E11)</f>
        <v xml:space="preserve"> </v>
      </c>
      <c r="I13" s="26" t="s">
        <v>26</v>
      </c>
      <c r="J13" s="24" t="str">
        <f>IF('[1]Rekapitulace stavby'!AN11="","",'[1]Rekapitulace stavby'!AN11)</f>
        <v/>
      </c>
      <c r="L13" s="31"/>
    </row>
    <row r="14" spans="2:46" s="1" customFormat="1" ht="6.95" customHeight="1" x14ac:dyDescent="0.2">
      <c r="B14" s="31"/>
      <c r="L14" s="31"/>
    </row>
    <row r="15" spans="2:46" s="1" customFormat="1" ht="12" customHeight="1" x14ac:dyDescent="0.2">
      <c r="B15" s="31"/>
      <c r="D15" s="26" t="s">
        <v>1689</v>
      </c>
      <c r="I15" s="26" t="s">
        <v>25</v>
      </c>
      <c r="J15" s="24" t="str">
        <f>'[1]Rekapitulace stavby'!AN13</f>
        <v/>
      </c>
      <c r="L15" s="31"/>
    </row>
    <row r="16" spans="2:46" s="1" customFormat="1" ht="18" customHeight="1" x14ac:dyDescent="0.2">
      <c r="B16" s="31"/>
      <c r="E16" s="740" t="str">
        <f>'[1]Rekapitulace stavby'!E14</f>
        <v xml:space="preserve"> </v>
      </c>
      <c r="F16" s="740"/>
      <c r="G16" s="740"/>
      <c r="H16" s="740"/>
      <c r="I16" s="26" t="s">
        <v>26</v>
      </c>
      <c r="J16" s="24" t="str">
        <f>'[1]Rekapitulace stavby'!AN14</f>
        <v/>
      </c>
      <c r="L16" s="31"/>
    </row>
    <row r="17" spans="2:12" s="1" customFormat="1" ht="6.95" customHeight="1" x14ac:dyDescent="0.2">
      <c r="B17" s="31"/>
      <c r="L17" s="31"/>
    </row>
    <row r="18" spans="2:12" s="1" customFormat="1" ht="12" customHeight="1" x14ac:dyDescent="0.2">
      <c r="B18" s="31"/>
      <c r="D18" s="26" t="s">
        <v>29</v>
      </c>
      <c r="I18" s="26" t="s">
        <v>25</v>
      </c>
      <c r="J18" s="24" t="str">
        <f>IF('[1]Rekapitulace stavby'!AN16="","",'[1]Rekapitulace stavby'!AN16)</f>
        <v/>
      </c>
      <c r="L18" s="31"/>
    </row>
    <row r="19" spans="2:12" s="1" customFormat="1" ht="18" customHeight="1" x14ac:dyDescent="0.2">
      <c r="B19" s="31"/>
      <c r="E19" s="24" t="str">
        <f>IF('[1]Rekapitulace stavby'!E17="","",'[1]Rekapitulace stavby'!E17)</f>
        <v xml:space="preserve"> </v>
      </c>
      <c r="I19" s="26" t="s">
        <v>26</v>
      </c>
      <c r="J19" s="24" t="str">
        <f>IF('[1]Rekapitulace stavby'!AN17="","",'[1]Rekapitulace stavby'!AN17)</f>
        <v/>
      </c>
      <c r="L19" s="31"/>
    </row>
    <row r="20" spans="2:12" s="1" customFormat="1" ht="6.95" customHeight="1" x14ac:dyDescent="0.2">
      <c r="B20" s="31"/>
      <c r="L20" s="31"/>
    </row>
    <row r="21" spans="2:12" s="1" customFormat="1" ht="12" customHeight="1" x14ac:dyDescent="0.2">
      <c r="B21" s="31"/>
      <c r="D21" s="26" t="s">
        <v>31</v>
      </c>
      <c r="I21" s="26" t="s">
        <v>25</v>
      </c>
      <c r="J21" s="24" t="str">
        <f>IF('[1]Rekapitulace stavby'!AN19="","",'[1]Rekapitulace stavby'!AN19)</f>
        <v/>
      </c>
      <c r="L21" s="31"/>
    </row>
    <row r="22" spans="2:12" s="1" customFormat="1" ht="18" customHeight="1" x14ac:dyDescent="0.2">
      <c r="B22" s="31"/>
      <c r="E22" s="24" t="str">
        <f>IF('[1]Rekapitulace stavby'!E20="","",'[1]Rekapitulace stavby'!E20)</f>
        <v xml:space="preserve"> </v>
      </c>
      <c r="I22" s="26" t="s">
        <v>26</v>
      </c>
      <c r="J22" s="24" t="str">
        <f>IF('[1]Rekapitulace stavby'!AN20="","",'[1]Rekapitulace stavby'!AN20)</f>
        <v/>
      </c>
      <c r="L22" s="31"/>
    </row>
    <row r="23" spans="2:12" s="1" customFormat="1" ht="6.95" customHeight="1" x14ac:dyDescent="0.2">
      <c r="B23" s="31"/>
      <c r="L23" s="31"/>
    </row>
    <row r="24" spans="2:12" s="1" customFormat="1" ht="12" customHeight="1" x14ac:dyDescent="0.2">
      <c r="B24" s="31"/>
      <c r="D24" s="26" t="s">
        <v>32</v>
      </c>
      <c r="L24" s="31"/>
    </row>
    <row r="25" spans="2:12" s="7" customFormat="1" ht="16.5" customHeight="1" x14ac:dyDescent="0.2">
      <c r="B25" s="84"/>
      <c r="E25" s="744" t="s">
        <v>1</v>
      </c>
      <c r="F25" s="744"/>
      <c r="G25" s="744"/>
      <c r="H25" s="744"/>
      <c r="L25" s="84"/>
    </row>
    <row r="26" spans="2:12" s="1" customFormat="1" ht="6.95" customHeight="1" x14ac:dyDescent="0.2">
      <c r="B26" s="31"/>
      <c r="L26" s="31"/>
    </row>
    <row r="27" spans="2:12" s="1" customFormat="1" ht="6.95" customHeight="1" x14ac:dyDescent="0.2">
      <c r="B27" s="31"/>
      <c r="D27" s="52"/>
      <c r="E27" s="52"/>
      <c r="F27" s="52"/>
      <c r="G27" s="52"/>
      <c r="H27" s="52"/>
      <c r="I27" s="52"/>
      <c r="J27" s="52"/>
      <c r="K27" s="52"/>
      <c r="L27" s="31"/>
    </row>
    <row r="28" spans="2:12" s="1" customFormat="1" ht="25.35" customHeight="1" x14ac:dyDescent="0.2">
      <c r="B28" s="31"/>
      <c r="D28" s="85" t="s">
        <v>33</v>
      </c>
      <c r="J28" s="65">
        <f>ROUND(J118, 2)</f>
        <v>0</v>
      </c>
      <c r="L28" s="31"/>
    </row>
    <row r="29" spans="2:12" s="1" customFormat="1" ht="6.95" customHeight="1" x14ac:dyDescent="0.2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14.45" customHeight="1" x14ac:dyDescent="0.2">
      <c r="B30" s="31"/>
      <c r="F30" s="34" t="s">
        <v>35</v>
      </c>
      <c r="I30" s="34" t="s">
        <v>34</v>
      </c>
      <c r="J30" s="34" t="s">
        <v>36</v>
      </c>
      <c r="L30" s="31"/>
    </row>
    <row r="31" spans="2:12" s="1" customFormat="1" ht="14.45" customHeight="1" x14ac:dyDescent="0.2">
      <c r="B31" s="31"/>
      <c r="D31" s="54" t="s">
        <v>37</v>
      </c>
      <c r="E31" s="26" t="s">
        <v>38</v>
      </c>
      <c r="F31" s="86">
        <f>ROUND((SUM(BE118:BE133)),  2)</f>
        <v>0</v>
      </c>
      <c r="I31" s="87">
        <v>0.21</v>
      </c>
      <c r="J31" s="86">
        <f>ROUND(((SUM(BE118:BE133))*I31),  2)</f>
        <v>0</v>
      </c>
      <c r="L31" s="31"/>
    </row>
    <row r="32" spans="2:12" s="1" customFormat="1" ht="14.45" customHeight="1" x14ac:dyDescent="0.2">
      <c r="B32" s="31"/>
      <c r="E32" s="26" t="s">
        <v>39</v>
      </c>
      <c r="F32" s="86">
        <f>ROUND((SUM(BF118:BF133)),  2)</f>
        <v>0</v>
      </c>
      <c r="I32" s="87">
        <v>0.12</v>
      </c>
      <c r="J32" s="86">
        <f>ROUND(((SUM(BF118:BF133))*I32),  2)</f>
        <v>0</v>
      </c>
      <c r="L32" s="31"/>
    </row>
    <row r="33" spans="2:12" s="1" customFormat="1" ht="14.45" hidden="1" customHeight="1" x14ac:dyDescent="0.2">
      <c r="B33" s="31"/>
      <c r="E33" s="26" t="s">
        <v>40</v>
      </c>
      <c r="F33" s="86">
        <f>ROUND((SUM(BG118:BG133)),  2)</f>
        <v>0</v>
      </c>
      <c r="I33" s="87">
        <v>0.21</v>
      </c>
      <c r="J33" s="86">
        <f>0</f>
        <v>0</v>
      </c>
      <c r="L33" s="31"/>
    </row>
    <row r="34" spans="2:12" s="1" customFormat="1" ht="14.45" hidden="1" customHeight="1" x14ac:dyDescent="0.2">
      <c r="B34" s="31"/>
      <c r="E34" s="26" t="s">
        <v>41</v>
      </c>
      <c r="F34" s="86">
        <f>ROUND((SUM(BH118:BH133)),  2)</f>
        <v>0</v>
      </c>
      <c r="I34" s="87">
        <v>0.12</v>
      </c>
      <c r="J34" s="86">
        <f>0</f>
        <v>0</v>
      </c>
      <c r="L34" s="31"/>
    </row>
    <row r="35" spans="2:12" s="1" customFormat="1" ht="14.45" hidden="1" customHeight="1" x14ac:dyDescent="0.2">
      <c r="B35" s="31"/>
      <c r="E35" s="26" t="s">
        <v>42</v>
      </c>
      <c r="F35" s="86">
        <f>ROUND((SUM(BI118:BI133)),  2)</f>
        <v>0</v>
      </c>
      <c r="I35" s="87">
        <v>0</v>
      </c>
      <c r="J35" s="86">
        <f>0</f>
        <v>0</v>
      </c>
      <c r="L35" s="31"/>
    </row>
    <row r="36" spans="2:12" s="1" customFormat="1" ht="6.95" customHeight="1" x14ac:dyDescent="0.2">
      <c r="B36" s="31"/>
      <c r="L36" s="31"/>
    </row>
    <row r="37" spans="2:12" s="1" customFormat="1" ht="25.35" customHeight="1" x14ac:dyDescent="0.2">
      <c r="B37" s="31"/>
      <c r="C37" s="88"/>
      <c r="D37" s="89" t="s">
        <v>43</v>
      </c>
      <c r="E37" s="56"/>
      <c r="F37" s="56"/>
      <c r="G37" s="90" t="s">
        <v>44</v>
      </c>
      <c r="H37" s="91" t="s">
        <v>45</v>
      </c>
      <c r="I37" s="56"/>
      <c r="J37" s="92">
        <f>SUM(J28:J35)</f>
        <v>0</v>
      </c>
      <c r="K37" s="93"/>
      <c r="L37" s="31"/>
    </row>
    <row r="38" spans="2:12" s="1" customFormat="1" ht="14.45" customHeight="1" x14ac:dyDescent="0.2">
      <c r="B38" s="31"/>
      <c r="L38" s="31"/>
    </row>
    <row r="39" spans="2:12" ht="14.45" customHeight="1" x14ac:dyDescent="0.2">
      <c r="B39" s="19"/>
      <c r="L39" s="19"/>
    </row>
    <row r="40" spans="2:12" ht="14.45" customHeight="1" x14ac:dyDescent="0.2">
      <c r="B40" s="19"/>
      <c r="L40" s="19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31"/>
      <c r="D61" s="42" t="s">
        <v>48</v>
      </c>
      <c r="E61" s="33"/>
      <c r="F61" s="94" t="s">
        <v>49</v>
      </c>
      <c r="G61" s="42" t="s">
        <v>48</v>
      </c>
      <c r="H61" s="33"/>
      <c r="I61" s="33"/>
      <c r="J61" s="95" t="s">
        <v>49</v>
      </c>
      <c r="K61" s="33"/>
      <c r="L61" s="31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31"/>
      <c r="D65" s="40" t="s">
        <v>50</v>
      </c>
      <c r="E65" s="41"/>
      <c r="F65" s="41"/>
      <c r="G65" s="40" t="s">
        <v>1690</v>
      </c>
      <c r="H65" s="41"/>
      <c r="I65" s="41"/>
      <c r="J65" s="41"/>
      <c r="K65" s="41"/>
      <c r="L65" s="31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2.75" x14ac:dyDescent="0.2">
      <c r="B76" s="31"/>
      <c r="D76" s="42" t="s">
        <v>48</v>
      </c>
      <c r="E76" s="33"/>
      <c r="F76" s="94" t="s">
        <v>49</v>
      </c>
      <c r="G76" s="42" t="s">
        <v>48</v>
      </c>
      <c r="H76" s="33"/>
      <c r="I76" s="33"/>
      <c r="J76" s="95" t="s">
        <v>49</v>
      </c>
      <c r="K76" s="33"/>
      <c r="L76" s="31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 x14ac:dyDescent="0.2">
      <c r="B82" s="31"/>
      <c r="C82" s="20" t="s">
        <v>85</v>
      </c>
      <c r="L82" s="31"/>
    </row>
    <row r="83" spans="2:47" s="1" customFormat="1" ht="6.95" customHeight="1" x14ac:dyDescent="0.2">
      <c r="B83" s="31"/>
      <c r="L83" s="31"/>
    </row>
    <row r="84" spans="2:47" s="1" customFormat="1" ht="12" customHeight="1" x14ac:dyDescent="0.2">
      <c r="B84" s="31"/>
      <c r="C84" s="26" t="s">
        <v>16</v>
      </c>
      <c r="L84" s="31"/>
    </row>
    <row r="85" spans="2:47" s="1" customFormat="1" ht="16.5" customHeight="1" x14ac:dyDescent="0.2">
      <c r="B85" s="31"/>
      <c r="E85" s="716" t="str">
        <f>E7</f>
        <v>Poděbrady ZUŠ přemístění VZT</v>
      </c>
      <c r="F85" s="748"/>
      <c r="G85" s="748"/>
      <c r="H85" s="748"/>
      <c r="L85" s="31"/>
    </row>
    <row r="86" spans="2:47" s="1" customFormat="1" ht="6.95" customHeight="1" x14ac:dyDescent="0.2">
      <c r="B86" s="31"/>
      <c r="L86" s="31"/>
    </row>
    <row r="87" spans="2:47" s="1" customFormat="1" ht="12" customHeight="1" x14ac:dyDescent="0.2">
      <c r="B87" s="31"/>
      <c r="C87" s="26" t="s">
        <v>20</v>
      </c>
      <c r="F87" s="24" t="str">
        <f>F10</f>
        <v>Poděbrady</v>
      </c>
      <c r="I87" s="26" t="s">
        <v>22</v>
      </c>
      <c r="J87" s="51" t="str">
        <f>IF(J10="","",J10)</f>
        <v>2. 8. 2024</v>
      </c>
      <c r="L87" s="31"/>
    </row>
    <row r="88" spans="2:47" s="1" customFormat="1" ht="6.95" customHeight="1" x14ac:dyDescent="0.2">
      <c r="B88" s="31"/>
      <c r="L88" s="31"/>
    </row>
    <row r="89" spans="2:47" s="1" customFormat="1" ht="15.2" customHeight="1" x14ac:dyDescent="0.2">
      <c r="B89" s="31"/>
      <c r="C89" s="26" t="s">
        <v>24</v>
      </c>
      <c r="F89" s="24" t="str">
        <f>E13</f>
        <v xml:space="preserve"> </v>
      </c>
      <c r="I89" s="26" t="s">
        <v>29</v>
      </c>
      <c r="J89" s="29" t="str">
        <f>E19</f>
        <v xml:space="preserve"> </v>
      </c>
      <c r="L89" s="31"/>
    </row>
    <row r="90" spans="2:47" s="1" customFormat="1" ht="15.2" customHeight="1" x14ac:dyDescent="0.2">
      <c r="B90" s="31"/>
      <c r="C90" s="26" t="s">
        <v>1689</v>
      </c>
      <c r="F90" s="24" t="str">
        <f>IF(E16="","",E16)</f>
        <v xml:space="preserve"> </v>
      </c>
      <c r="I90" s="26" t="s">
        <v>31</v>
      </c>
      <c r="J90" s="29" t="str">
        <f>E22</f>
        <v xml:space="preserve"> </v>
      </c>
      <c r="L90" s="31"/>
    </row>
    <row r="91" spans="2:47" s="1" customFormat="1" ht="10.35" customHeight="1" x14ac:dyDescent="0.2">
      <c r="B91" s="31"/>
      <c r="L91" s="31"/>
    </row>
    <row r="92" spans="2:47" s="1" customFormat="1" ht="29.25" customHeight="1" x14ac:dyDescent="0.2">
      <c r="B92" s="31"/>
      <c r="C92" s="96" t="s">
        <v>86</v>
      </c>
      <c r="D92" s="88"/>
      <c r="E92" s="88"/>
      <c r="F92" s="88"/>
      <c r="G92" s="88"/>
      <c r="H92" s="88"/>
      <c r="I92" s="88"/>
      <c r="J92" s="97" t="s">
        <v>87</v>
      </c>
      <c r="K92" s="88"/>
      <c r="L92" s="31"/>
    </row>
    <row r="93" spans="2:47" s="1" customFormat="1" ht="10.35" customHeight="1" x14ac:dyDescent="0.2">
      <c r="B93" s="31"/>
      <c r="L93" s="31"/>
    </row>
    <row r="94" spans="2:47" s="1" customFormat="1" ht="22.9" customHeight="1" x14ac:dyDescent="0.2">
      <c r="B94" s="31"/>
      <c r="C94" s="98" t="s">
        <v>88</v>
      </c>
      <c r="J94" s="65">
        <f>J118</f>
        <v>0</v>
      </c>
      <c r="L94" s="31"/>
      <c r="AU94" s="16" t="s">
        <v>89</v>
      </c>
    </row>
    <row r="95" spans="2:47" s="8" customFormat="1" ht="24.95" customHeight="1" x14ac:dyDescent="0.2">
      <c r="B95" s="99"/>
      <c r="D95" s="100" t="s">
        <v>90</v>
      </c>
      <c r="E95" s="101"/>
      <c r="F95" s="101"/>
      <c r="G95" s="101"/>
      <c r="H95" s="101"/>
      <c r="I95" s="101"/>
      <c r="J95" s="102">
        <f>J119</f>
        <v>0</v>
      </c>
      <c r="L95" s="99"/>
    </row>
    <row r="96" spans="2:47" s="9" customFormat="1" ht="19.899999999999999" customHeight="1" x14ac:dyDescent="0.2">
      <c r="B96" s="103"/>
      <c r="D96" s="104" t="s">
        <v>96</v>
      </c>
      <c r="E96" s="105"/>
      <c r="F96" s="105"/>
      <c r="G96" s="105"/>
      <c r="H96" s="105"/>
      <c r="I96" s="105"/>
      <c r="J96" s="106">
        <f>J120</f>
        <v>0</v>
      </c>
      <c r="L96" s="103"/>
    </row>
    <row r="97" spans="2:12" s="8" customFormat="1" ht="24.95" customHeight="1" x14ac:dyDescent="0.2">
      <c r="B97" s="99"/>
      <c r="D97" s="100" t="s">
        <v>97</v>
      </c>
      <c r="E97" s="101"/>
      <c r="F97" s="101"/>
      <c r="G97" s="101"/>
      <c r="H97" s="101"/>
      <c r="I97" s="101"/>
      <c r="J97" s="102">
        <f>J127</f>
        <v>0</v>
      </c>
      <c r="L97" s="99"/>
    </row>
    <row r="98" spans="2:12" s="9" customFormat="1" ht="19.899999999999999" customHeight="1" x14ac:dyDescent="0.2">
      <c r="B98" s="103"/>
      <c r="D98" s="104" t="s">
        <v>104</v>
      </c>
      <c r="E98" s="105"/>
      <c r="F98" s="105"/>
      <c r="G98" s="105"/>
      <c r="H98" s="105"/>
      <c r="I98" s="105"/>
      <c r="J98" s="106">
        <f>J128</f>
        <v>0</v>
      </c>
      <c r="L98" s="103"/>
    </row>
    <row r="99" spans="2:12" s="9" customFormat="1" ht="19.899999999999999" customHeight="1" x14ac:dyDescent="0.2">
      <c r="B99" s="103"/>
      <c r="D99" s="104" t="s">
        <v>1691</v>
      </c>
      <c r="E99" s="105"/>
      <c r="F99" s="105"/>
      <c r="G99" s="105"/>
      <c r="H99" s="105"/>
      <c r="I99" s="105"/>
      <c r="J99" s="106">
        <f>J130</f>
        <v>0</v>
      </c>
      <c r="L99" s="103"/>
    </row>
    <row r="100" spans="2:12" s="8" customFormat="1" ht="24.95" customHeight="1" x14ac:dyDescent="0.2">
      <c r="B100" s="99"/>
      <c r="D100" s="100" t="s">
        <v>122</v>
      </c>
      <c r="E100" s="101"/>
      <c r="F100" s="101"/>
      <c r="G100" s="101"/>
      <c r="H100" s="101"/>
      <c r="I100" s="101"/>
      <c r="J100" s="102">
        <f>J132</f>
        <v>0</v>
      </c>
      <c r="L100" s="99"/>
    </row>
    <row r="101" spans="2:12" s="1" customFormat="1" ht="21.75" customHeight="1" x14ac:dyDescent="0.2">
      <c r="B101" s="31"/>
      <c r="L101" s="31"/>
    </row>
    <row r="102" spans="2:12" s="1" customFormat="1" ht="6.95" customHeight="1" x14ac:dyDescent="0.2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12" s="1" customFormat="1" ht="6.95" customHeight="1" x14ac:dyDescent="0.2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12" s="1" customFormat="1" ht="24.95" customHeight="1" x14ac:dyDescent="0.2">
      <c r="B107" s="31"/>
      <c r="C107" s="20" t="s">
        <v>123</v>
      </c>
      <c r="L107" s="31"/>
    </row>
    <row r="108" spans="2:12" s="1" customFormat="1" ht="6.95" customHeight="1" x14ac:dyDescent="0.2">
      <c r="B108" s="31"/>
      <c r="L108" s="31"/>
    </row>
    <row r="109" spans="2:12" s="1" customFormat="1" ht="12" customHeight="1" x14ac:dyDescent="0.2">
      <c r="B109" s="31"/>
      <c r="C109" s="26" t="s">
        <v>16</v>
      </c>
      <c r="L109" s="31"/>
    </row>
    <row r="110" spans="2:12" s="1" customFormat="1" ht="16.5" customHeight="1" x14ac:dyDescent="0.2">
      <c r="B110" s="31"/>
      <c r="E110" s="716" t="str">
        <f>E7</f>
        <v>Poděbrady ZUŠ přemístění VZT</v>
      </c>
      <c r="F110" s="748"/>
      <c r="G110" s="748"/>
      <c r="H110" s="748"/>
      <c r="L110" s="31"/>
    </row>
    <row r="111" spans="2:12" s="1" customFormat="1" ht="6.95" customHeight="1" x14ac:dyDescent="0.2">
      <c r="B111" s="31"/>
      <c r="L111" s="31"/>
    </row>
    <row r="112" spans="2:12" s="1" customFormat="1" ht="12" customHeight="1" x14ac:dyDescent="0.2">
      <c r="B112" s="31"/>
      <c r="C112" s="26" t="s">
        <v>20</v>
      </c>
      <c r="F112" s="24" t="str">
        <f>F10</f>
        <v>Poděbrady</v>
      </c>
      <c r="I112" s="26" t="s">
        <v>22</v>
      </c>
      <c r="J112" s="51" t="str">
        <f>IF(J10="","",J10)</f>
        <v>2. 8. 2024</v>
      </c>
      <c r="L112" s="31"/>
    </row>
    <row r="113" spans="2:65" s="1" customFormat="1" ht="6.95" customHeight="1" x14ac:dyDescent="0.2">
      <c r="B113" s="31"/>
      <c r="L113" s="31"/>
    </row>
    <row r="114" spans="2:65" s="1" customFormat="1" ht="15.2" customHeight="1" x14ac:dyDescent="0.2">
      <c r="B114" s="31"/>
      <c r="C114" s="26" t="s">
        <v>24</v>
      </c>
      <c r="F114" s="24" t="str">
        <f>E13</f>
        <v xml:space="preserve"> </v>
      </c>
      <c r="I114" s="26" t="s">
        <v>29</v>
      </c>
      <c r="J114" s="29" t="str">
        <f>E19</f>
        <v xml:space="preserve"> </v>
      </c>
      <c r="L114" s="31"/>
    </row>
    <row r="115" spans="2:65" s="1" customFormat="1" ht="15.2" customHeight="1" x14ac:dyDescent="0.2">
      <c r="B115" s="31"/>
      <c r="C115" s="26" t="s">
        <v>1689</v>
      </c>
      <c r="F115" s="24" t="str">
        <f>IF(E16="","",E16)</f>
        <v xml:space="preserve"> </v>
      </c>
      <c r="I115" s="26" t="s">
        <v>31</v>
      </c>
      <c r="J115" s="29" t="str">
        <f>E22</f>
        <v xml:space="preserve"> </v>
      </c>
      <c r="L115" s="31"/>
    </row>
    <row r="116" spans="2:65" s="1" customFormat="1" ht="10.35" customHeight="1" x14ac:dyDescent="0.2">
      <c r="B116" s="31"/>
      <c r="L116" s="31"/>
    </row>
    <row r="117" spans="2:65" s="10" customFormat="1" ht="29.25" customHeight="1" x14ac:dyDescent="0.2">
      <c r="B117" s="107"/>
      <c r="C117" s="108" t="s">
        <v>124</v>
      </c>
      <c r="D117" s="109" t="s">
        <v>58</v>
      </c>
      <c r="E117" s="109" t="s">
        <v>54</v>
      </c>
      <c r="F117" s="109" t="s">
        <v>55</v>
      </c>
      <c r="G117" s="109" t="s">
        <v>125</v>
      </c>
      <c r="H117" s="109" t="s">
        <v>126</v>
      </c>
      <c r="I117" s="109" t="s">
        <v>127</v>
      </c>
      <c r="J117" s="110" t="s">
        <v>87</v>
      </c>
      <c r="K117" s="111" t="s">
        <v>128</v>
      </c>
      <c r="L117" s="107"/>
      <c r="M117" s="58" t="s">
        <v>1</v>
      </c>
      <c r="N117" s="59" t="s">
        <v>37</v>
      </c>
      <c r="O117" s="59" t="s">
        <v>129</v>
      </c>
      <c r="P117" s="59" t="s">
        <v>130</v>
      </c>
      <c r="Q117" s="59" t="s">
        <v>131</v>
      </c>
      <c r="R117" s="59" t="s">
        <v>132</v>
      </c>
      <c r="S117" s="59" t="s">
        <v>133</v>
      </c>
      <c r="T117" s="60" t="s">
        <v>134</v>
      </c>
    </row>
    <row r="118" spans="2:65" s="1" customFormat="1" ht="22.9" customHeight="1" x14ac:dyDescent="0.25">
      <c r="B118" s="31"/>
      <c r="C118" s="63" t="s">
        <v>135</v>
      </c>
      <c r="J118" s="112">
        <f>BK118</f>
        <v>0</v>
      </c>
      <c r="L118" s="31"/>
      <c r="M118" s="61"/>
      <c r="N118" s="52"/>
      <c r="O118" s="52"/>
      <c r="P118" s="113">
        <f>P119+P127+P132</f>
        <v>42.7</v>
      </c>
      <c r="Q118" s="52"/>
      <c r="R118" s="113">
        <f>R119+R127+R132</f>
        <v>0</v>
      </c>
      <c r="S118" s="52"/>
      <c r="T118" s="114">
        <f>T119+T127+T132</f>
        <v>0</v>
      </c>
      <c r="AT118" s="16" t="s">
        <v>72</v>
      </c>
      <c r="AU118" s="16" t="s">
        <v>89</v>
      </c>
      <c r="BK118" s="115">
        <f>BK119+BK127+BK132</f>
        <v>0</v>
      </c>
    </row>
    <row r="119" spans="2:65" s="11" customFormat="1" ht="25.9" customHeight="1" x14ac:dyDescent="0.2">
      <c r="B119" s="116"/>
      <c r="D119" s="117" t="s">
        <v>72</v>
      </c>
      <c r="E119" s="118" t="s">
        <v>136</v>
      </c>
      <c r="F119" s="118" t="s">
        <v>137</v>
      </c>
      <c r="J119" s="120">
        <f>BK119</f>
        <v>0</v>
      </c>
      <c r="L119" s="116"/>
      <c r="M119" s="121"/>
      <c r="P119" s="122">
        <f>P120</f>
        <v>42.7</v>
      </c>
      <c r="R119" s="122">
        <f>R120</f>
        <v>0</v>
      </c>
      <c r="T119" s="123">
        <f>T120</f>
        <v>0</v>
      </c>
      <c r="AR119" s="117" t="s">
        <v>80</v>
      </c>
      <c r="AT119" s="124" t="s">
        <v>72</v>
      </c>
      <c r="AU119" s="124" t="s">
        <v>73</v>
      </c>
      <c r="AY119" s="117" t="s">
        <v>138</v>
      </c>
      <c r="BK119" s="125">
        <f>BK120</f>
        <v>0</v>
      </c>
    </row>
    <row r="120" spans="2:65" s="11" customFormat="1" ht="22.9" customHeight="1" x14ac:dyDescent="0.2">
      <c r="B120" s="116"/>
      <c r="D120" s="117" t="s">
        <v>72</v>
      </c>
      <c r="E120" s="126" t="s">
        <v>183</v>
      </c>
      <c r="F120" s="126" t="s">
        <v>366</v>
      </c>
      <c r="J120" s="127">
        <f>BK120</f>
        <v>0</v>
      </c>
      <c r="L120" s="116"/>
      <c r="M120" s="121"/>
      <c r="P120" s="122">
        <f>SUM(P121:P126)</f>
        <v>42.7</v>
      </c>
      <c r="R120" s="122">
        <f>SUM(R121:R126)</f>
        <v>0</v>
      </c>
      <c r="T120" s="123">
        <f>SUM(T121:T126)</f>
        <v>0</v>
      </c>
      <c r="AR120" s="117" t="s">
        <v>80</v>
      </c>
      <c r="AT120" s="124" t="s">
        <v>72</v>
      </c>
      <c r="AU120" s="124" t="s">
        <v>80</v>
      </c>
      <c r="AY120" s="117" t="s">
        <v>138</v>
      </c>
      <c r="BK120" s="125">
        <f>SUM(BK121:BK126)</f>
        <v>0</v>
      </c>
    </row>
    <row r="121" spans="2:65" s="1" customFormat="1" ht="24.2" customHeight="1" x14ac:dyDescent="0.2">
      <c r="B121" s="598"/>
      <c r="C121" s="599" t="s">
        <v>80</v>
      </c>
      <c r="D121" s="599" t="s">
        <v>140</v>
      </c>
      <c r="E121" s="600" t="s">
        <v>1692</v>
      </c>
      <c r="F121" s="601" t="s">
        <v>1693</v>
      </c>
      <c r="G121" s="602" t="s">
        <v>186</v>
      </c>
      <c r="H121" s="603">
        <v>100</v>
      </c>
      <c r="I121" s="604"/>
      <c r="J121" s="604">
        <f>ROUND(I121*H121,2)</f>
        <v>0</v>
      </c>
      <c r="K121" s="605"/>
      <c r="L121" s="31"/>
      <c r="M121" s="606" t="s">
        <v>1</v>
      </c>
      <c r="N121" s="137" t="s">
        <v>38</v>
      </c>
      <c r="O121" s="138">
        <v>0.26200000000000001</v>
      </c>
      <c r="P121" s="138">
        <f>O121*H121</f>
        <v>26.200000000000003</v>
      </c>
      <c r="Q121" s="138">
        <v>0</v>
      </c>
      <c r="R121" s="138">
        <f>Q121*H121</f>
        <v>0</v>
      </c>
      <c r="S121" s="138">
        <v>0</v>
      </c>
      <c r="T121" s="139">
        <f>S121*H121</f>
        <v>0</v>
      </c>
      <c r="AR121" s="140" t="s">
        <v>144</v>
      </c>
      <c r="AT121" s="140" t="s">
        <v>140</v>
      </c>
      <c r="AU121" s="140" t="s">
        <v>82</v>
      </c>
      <c r="AY121" s="16" t="s">
        <v>138</v>
      </c>
      <c r="BE121" s="141">
        <f>IF(N121="základní",J121,0)</f>
        <v>0</v>
      </c>
      <c r="BF121" s="141">
        <f>IF(N121="snížená",J121,0)</f>
        <v>0</v>
      </c>
      <c r="BG121" s="141">
        <f>IF(N121="zákl. přenesená",J121,0)</f>
        <v>0</v>
      </c>
      <c r="BH121" s="141">
        <f>IF(N121="sníž. přenesená",J121,0)</f>
        <v>0</v>
      </c>
      <c r="BI121" s="141">
        <f>IF(N121="nulová",J121,0)</f>
        <v>0</v>
      </c>
      <c r="BJ121" s="16" t="s">
        <v>80</v>
      </c>
      <c r="BK121" s="141">
        <f>ROUND(I121*H121,2)</f>
        <v>0</v>
      </c>
      <c r="BL121" s="16" t="s">
        <v>144</v>
      </c>
      <c r="BM121" s="140" t="s">
        <v>1694</v>
      </c>
    </row>
    <row r="122" spans="2:65" s="1" customFormat="1" ht="24.2" customHeight="1" x14ac:dyDescent="0.2">
      <c r="B122" s="598"/>
      <c r="C122" s="599" t="s">
        <v>82</v>
      </c>
      <c r="D122" s="599" t="s">
        <v>140</v>
      </c>
      <c r="E122" s="600" t="s">
        <v>1695</v>
      </c>
      <c r="F122" s="601" t="s">
        <v>1696</v>
      </c>
      <c r="G122" s="602" t="s">
        <v>186</v>
      </c>
      <c r="H122" s="603">
        <v>1400</v>
      </c>
      <c r="I122" s="604"/>
      <c r="J122" s="604">
        <f>ROUND(I122*H122,2)</f>
        <v>0</v>
      </c>
      <c r="K122" s="605"/>
      <c r="L122" s="31"/>
      <c r="M122" s="606" t="s">
        <v>1</v>
      </c>
      <c r="N122" s="137" t="s">
        <v>38</v>
      </c>
      <c r="O122" s="138">
        <v>0</v>
      </c>
      <c r="P122" s="138">
        <f>O122*H122</f>
        <v>0</v>
      </c>
      <c r="Q122" s="138">
        <v>0</v>
      </c>
      <c r="R122" s="138">
        <f>Q122*H122</f>
        <v>0</v>
      </c>
      <c r="S122" s="138">
        <v>0</v>
      </c>
      <c r="T122" s="139">
        <f>S122*H122</f>
        <v>0</v>
      </c>
      <c r="AR122" s="140" t="s">
        <v>144</v>
      </c>
      <c r="AT122" s="140" t="s">
        <v>140</v>
      </c>
      <c r="AU122" s="140" t="s">
        <v>82</v>
      </c>
      <c r="AY122" s="16" t="s">
        <v>138</v>
      </c>
      <c r="BE122" s="141">
        <f>IF(N122="základní",J122,0)</f>
        <v>0</v>
      </c>
      <c r="BF122" s="141">
        <f>IF(N122="snížená",J122,0)</f>
        <v>0</v>
      </c>
      <c r="BG122" s="141">
        <f>IF(N122="zákl. přenesená",J122,0)</f>
        <v>0</v>
      </c>
      <c r="BH122" s="141">
        <f>IF(N122="sníž. přenesená",J122,0)</f>
        <v>0</v>
      </c>
      <c r="BI122" s="141">
        <f>IF(N122="nulová",J122,0)</f>
        <v>0</v>
      </c>
      <c r="BJ122" s="16" t="s">
        <v>80</v>
      </c>
      <c r="BK122" s="141">
        <f>ROUND(I122*H122,2)</f>
        <v>0</v>
      </c>
      <c r="BL122" s="16" t="s">
        <v>144</v>
      </c>
      <c r="BM122" s="140" t="s">
        <v>1697</v>
      </c>
    </row>
    <row r="123" spans="2:65" s="12" customFormat="1" x14ac:dyDescent="0.2">
      <c r="B123" s="142"/>
      <c r="D123" s="143" t="s">
        <v>146</v>
      </c>
      <c r="E123" s="144" t="s">
        <v>1</v>
      </c>
      <c r="F123" s="145" t="s">
        <v>1698</v>
      </c>
      <c r="H123" s="146">
        <v>1400</v>
      </c>
      <c r="L123" s="142"/>
      <c r="M123" s="148"/>
      <c r="T123" s="149"/>
      <c r="AT123" s="144" t="s">
        <v>146</v>
      </c>
      <c r="AU123" s="144" t="s">
        <v>82</v>
      </c>
      <c r="AV123" s="12" t="s">
        <v>82</v>
      </c>
      <c r="AW123" s="12" t="s">
        <v>30</v>
      </c>
      <c r="AX123" s="12" t="s">
        <v>80</v>
      </c>
      <c r="AY123" s="144" t="s">
        <v>138</v>
      </c>
    </row>
    <row r="124" spans="2:65" s="1" customFormat="1" ht="24.2" customHeight="1" x14ac:dyDescent="0.2">
      <c r="B124" s="598"/>
      <c r="C124" s="599" t="s">
        <v>152</v>
      </c>
      <c r="D124" s="599" t="s">
        <v>140</v>
      </c>
      <c r="E124" s="600" t="s">
        <v>1699</v>
      </c>
      <c r="F124" s="601" t="s">
        <v>1700</v>
      </c>
      <c r="G124" s="602" t="s">
        <v>186</v>
      </c>
      <c r="H124" s="603">
        <v>100</v>
      </c>
      <c r="I124" s="604"/>
      <c r="J124" s="604">
        <f>ROUND(I124*H124,2)</f>
        <v>0</v>
      </c>
      <c r="K124" s="605"/>
      <c r="L124" s="31"/>
      <c r="M124" s="606" t="s">
        <v>1</v>
      </c>
      <c r="N124" s="137" t="s">
        <v>38</v>
      </c>
      <c r="O124" s="138">
        <v>0.16500000000000001</v>
      </c>
      <c r="P124" s="138">
        <f>O124*H124</f>
        <v>16.5</v>
      </c>
      <c r="Q124" s="138">
        <v>0</v>
      </c>
      <c r="R124" s="138">
        <f>Q124*H124</f>
        <v>0</v>
      </c>
      <c r="S124" s="138">
        <v>0</v>
      </c>
      <c r="T124" s="139">
        <f>S124*H124</f>
        <v>0</v>
      </c>
      <c r="AR124" s="140" t="s">
        <v>144</v>
      </c>
      <c r="AT124" s="140" t="s">
        <v>140</v>
      </c>
      <c r="AU124" s="140" t="s">
        <v>82</v>
      </c>
      <c r="AY124" s="16" t="s">
        <v>138</v>
      </c>
      <c r="BE124" s="141">
        <f>IF(N124="základní",J124,0)</f>
        <v>0</v>
      </c>
      <c r="BF124" s="141">
        <f>IF(N124="snížená",J124,0)</f>
        <v>0</v>
      </c>
      <c r="BG124" s="141">
        <f>IF(N124="zákl. přenesená",J124,0)</f>
        <v>0</v>
      </c>
      <c r="BH124" s="141">
        <f>IF(N124="sníž. přenesená",J124,0)</f>
        <v>0</v>
      </c>
      <c r="BI124" s="141">
        <f>IF(N124="nulová",J124,0)</f>
        <v>0</v>
      </c>
      <c r="BJ124" s="16" t="s">
        <v>80</v>
      </c>
      <c r="BK124" s="141">
        <f>ROUND(I124*H124,2)</f>
        <v>0</v>
      </c>
      <c r="BL124" s="16" t="s">
        <v>144</v>
      </c>
      <c r="BM124" s="140" t="s">
        <v>1701</v>
      </c>
    </row>
    <row r="125" spans="2:65" s="1" customFormat="1" ht="16.5" customHeight="1" x14ac:dyDescent="0.2">
      <c r="B125" s="598"/>
      <c r="C125" s="599" t="s">
        <v>144</v>
      </c>
      <c r="D125" s="599" t="s">
        <v>140</v>
      </c>
      <c r="E125" s="600" t="s">
        <v>1702</v>
      </c>
      <c r="F125" s="601" t="s">
        <v>1703</v>
      </c>
      <c r="G125" s="602" t="s">
        <v>250</v>
      </c>
      <c r="H125" s="603">
        <v>20</v>
      </c>
      <c r="I125" s="604"/>
      <c r="J125" s="604">
        <f>ROUND(I125*H125,2)</f>
        <v>0</v>
      </c>
      <c r="K125" s="605"/>
      <c r="L125" s="31"/>
      <c r="M125" s="606" t="s">
        <v>1</v>
      </c>
      <c r="N125" s="137" t="s">
        <v>38</v>
      </c>
      <c r="O125" s="138">
        <v>0</v>
      </c>
      <c r="P125" s="138">
        <f>O125*H125</f>
        <v>0</v>
      </c>
      <c r="Q125" s="138">
        <v>0</v>
      </c>
      <c r="R125" s="138">
        <f>Q125*H125</f>
        <v>0</v>
      </c>
      <c r="S125" s="138">
        <v>0</v>
      </c>
      <c r="T125" s="139">
        <f>S125*H125</f>
        <v>0</v>
      </c>
      <c r="AR125" s="140" t="s">
        <v>144</v>
      </c>
      <c r="AT125" s="140" t="s">
        <v>140</v>
      </c>
      <c r="AU125" s="140" t="s">
        <v>82</v>
      </c>
      <c r="AY125" s="16" t="s">
        <v>138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6" t="s">
        <v>80</v>
      </c>
      <c r="BK125" s="141">
        <f>ROUND(I125*H125,2)</f>
        <v>0</v>
      </c>
      <c r="BL125" s="16" t="s">
        <v>144</v>
      </c>
      <c r="BM125" s="140" t="s">
        <v>1704</v>
      </c>
    </row>
    <row r="126" spans="2:65" s="1" customFormat="1" ht="16.5" customHeight="1" x14ac:dyDescent="0.2">
      <c r="B126" s="598"/>
      <c r="C126" s="599" t="s">
        <v>162</v>
      </c>
      <c r="D126" s="599" t="s">
        <v>140</v>
      </c>
      <c r="E126" s="600" t="s">
        <v>1705</v>
      </c>
      <c r="F126" s="601" t="s">
        <v>1706</v>
      </c>
      <c r="G126" s="602" t="s">
        <v>507</v>
      </c>
      <c r="H126" s="603">
        <v>1</v>
      </c>
      <c r="I126" s="604"/>
      <c r="J126" s="604">
        <f>ROUND(I126*H126,2)</f>
        <v>0</v>
      </c>
      <c r="K126" s="605"/>
      <c r="L126" s="31"/>
      <c r="M126" s="606" t="s">
        <v>1</v>
      </c>
      <c r="N126" s="137" t="s">
        <v>38</v>
      </c>
      <c r="O126" s="138">
        <v>0</v>
      </c>
      <c r="P126" s="138">
        <f>O126*H126</f>
        <v>0</v>
      </c>
      <c r="Q126" s="138">
        <v>0</v>
      </c>
      <c r="R126" s="138">
        <f>Q126*H126</f>
        <v>0</v>
      </c>
      <c r="S126" s="138">
        <v>0</v>
      </c>
      <c r="T126" s="139">
        <f>S126*H126</f>
        <v>0</v>
      </c>
      <c r="AR126" s="140" t="s">
        <v>144</v>
      </c>
      <c r="AT126" s="140" t="s">
        <v>140</v>
      </c>
      <c r="AU126" s="140" t="s">
        <v>82</v>
      </c>
      <c r="AY126" s="16" t="s">
        <v>138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6" t="s">
        <v>80</v>
      </c>
      <c r="BK126" s="141">
        <f>ROUND(I126*H126,2)</f>
        <v>0</v>
      </c>
      <c r="BL126" s="16" t="s">
        <v>144</v>
      </c>
      <c r="BM126" s="140" t="s">
        <v>1707</v>
      </c>
    </row>
    <row r="127" spans="2:65" s="11" customFormat="1" ht="25.9" customHeight="1" x14ac:dyDescent="0.2">
      <c r="B127" s="116"/>
      <c r="D127" s="117" t="s">
        <v>72</v>
      </c>
      <c r="E127" s="118" t="s">
        <v>537</v>
      </c>
      <c r="F127" s="118" t="s">
        <v>538</v>
      </c>
      <c r="J127" s="120">
        <f>BK127</f>
        <v>0</v>
      </c>
      <c r="L127" s="116"/>
      <c r="M127" s="121"/>
      <c r="P127" s="122">
        <f>P128+P130</f>
        <v>0</v>
      </c>
      <c r="R127" s="122">
        <f>R128+R130</f>
        <v>0</v>
      </c>
      <c r="T127" s="123">
        <f>T128+T130</f>
        <v>0</v>
      </c>
      <c r="AR127" s="117" t="s">
        <v>82</v>
      </c>
      <c r="AT127" s="124" t="s">
        <v>72</v>
      </c>
      <c r="AU127" s="124" t="s">
        <v>73</v>
      </c>
      <c r="AY127" s="117" t="s">
        <v>138</v>
      </c>
      <c r="BK127" s="125">
        <f>BK128+BK130</f>
        <v>0</v>
      </c>
    </row>
    <row r="128" spans="2:65" s="11" customFormat="1" ht="22.9" customHeight="1" x14ac:dyDescent="0.2">
      <c r="B128" s="116"/>
      <c r="D128" s="117" t="s">
        <v>72</v>
      </c>
      <c r="E128" s="126" t="s">
        <v>671</v>
      </c>
      <c r="F128" s="126" t="s">
        <v>672</v>
      </c>
      <c r="J128" s="127">
        <f>BK128</f>
        <v>0</v>
      </c>
      <c r="L128" s="116"/>
      <c r="M128" s="121"/>
      <c r="P128" s="122">
        <f>P129</f>
        <v>0</v>
      </c>
      <c r="R128" s="122">
        <f>R129</f>
        <v>0</v>
      </c>
      <c r="T128" s="123">
        <f>T129</f>
        <v>0</v>
      </c>
      <c r="AR128" s="117" t="s">
        <v>82</v>
      </c>
      <c r="AT128" s="124" t="s">
        <v>72</v>
      </c>
      <c r="AU128" s="124" t="s">
        <v>80</v>
      </c>
      <c r="AY128" s="117" t="s">
        <v>138</v>
      </c>
      <c r="BK128" s="125">
        <f>BK129</f>
        <v>0</v>
      </c>
    </row>
    <row r="129" spans="2:65" s="1" customFormat="1" ht="16.5" customHeight="1" x14ac:dyDescent="0.2">
      <c r="B129" s="598"/>
      <c r="C129" s="599" t="s">
        <v>166</v>
      </c>
      <c r="D129" s="599" t="s">
        <v>140</v>
      </c>
      <c r="E129" s="600" t="s">
        <v>674</v>
      </c>
      <c r="F129" s="601" t="s">
        <v>1752</v>
      </c>
      <c r="G129" s="602" t="s">
        <v>507</v>
      </c>
      <c r="H129" s="603">
        <v>1</v>
      </c>
      <c r="I129" s="604">
        <f>'ELINST (2)'!H12</f>
        <v>0</v>
      </c>
      <c r="J129" s="604">
        <f>ROUND(I129*H129,2)</f>
        <v>0</v>
      </c>
      <c r="K129" s="605"/>
      <c r="L129" s="31"/>
      <c r="M129" s="606" t="s">
        <v>1</v>
      </c>
      <c r="N129" s="137" t="s">
        <v>38</v>
      </c>
      <c r="O129" s="138">
        <v>0</v>
      </c>
      <c r="P129" s="138">
        <f>O129*H129</f>
        <v>0</v>
      </c>
      <c r="Q129" s="138">
        <v>0</v>
      </c>
      <c r="R129" s="138">
        <f>Q129*H129</f>
        <v>0</v>
      </c>
      <c r="S129" s="138">
        <v>0</v>
      </c>
      <c r="T129" s="139">
        <f>S129*H129</f>
        <v>0</v>
      </c>
      <c r="AR129" s="140" t="s">
        <v>175</v>
      </c>
      <c r="AT129" s="140" t="s">
        <v>140</v>
      </c>
      <c r="AU129" s="140" t="s">
        <v>82</v>
      </c>
      <c r="AY129" s="16" t="s">
        <v>138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6" t="s">
        <v>80</v>
      </c>
      <c r="BK129" s="141">
        <f>ROUND(I129*H129,2)</f>
        <v>0</v>
      </c>
      <c r="BL129" s="16" t="s">
        <v>175</v>
      </c>
      <c r="BM129" s="140" t="s">
        <v>1708</v>
      </c>
    </row>
    <row r="130" spans="2:65" s="11" customFormat="1" ht="22.9" customHeight="1" x14ac:dyDescent="0.2">
      <c r="B130" s="116"/>
      <c r="D130" s="117" t="s">
        <v>72</v>
      </c>
      <c r="E130" s="126" t="s">
        <v>680</v>
      </c>
      <c r="F130" s="126" t="s">
        <v>684</v>
      </c>
      <c r="J130" s="127">
        <f>BK130</f>
        <v>0</v>
      </c>
      <c r="L130" s="116"/>
      <c r="M130" s="121"/>
      <c r="P130" s="122">
        <f>P131</f>
        <v>0</v>
      </c>
      <c r="R130" s="122">
        <f>R131</f>
        <v>0</v>
      </c>
      <c r="T130" s="123">
        <f>T131</f>
        <v>0</v>
      </c>
      <c r="AR130" s="117" t="s">
        <v>82</v>
      </c>
      <c r="AT130" s="124" t="s">
        <v>72</v>
      </c>
      <c r="AU130" s="124" t="s">
        <v>80</v>
      </c>
      <c r="AY130" s="117" t="s">
        <v>138</v>
      </c>
      <c r="BK130" s="125">
        <f>BK131</f>
        <v>0</v>
      </c>
    </row>
    <row r="131" spans="2:65" s="1" customFormat="1" ht="16.5" customHeight="1" x14ac:dyDescent="0.2">
      <c r="B131" s="598"/>
      <c r="C131" s="599" t="s">
        <v>171</v>
      </c>
      <c r="D131" s="599" t="s">
        <v>140</v>
      </c>
      <c r="E131" s="600" t="s">
        <v>683</v>
      </c>
      <c r="F131" s="601" t="s">
        <v>684</v>
      </c>
      <c r="G131" s="602" t="s">
        <v>507</v>
      </c>
      <c r="H131" s="603">
        <v>1</v>
      </c>
      <c r="I131" s="604"/>
      <c r="J131" s="604">
        <f>ROUND(I131*H131,2)</f>
        <v>0</v>
      </c>
      <c r="K131" s="605"/>
      <c r="L131" s="31"/>
      <c r="M131" s="606" t="s">
        <v>1</v>
      </c>
      <c r="N131" s="137" t="s">
        <v>38</v>
      </c>
      <c r="O131" s="138">
        <v>0</v>
      </c>
      <c r="P131" s="138">
        <f>O131*H131</f>
        <v>0</v>
      </c>
      <c r="Q131" s="138">
        <v>0</v>
      </c>
      <c r="R131" s="138">
        <f>Q131*H131</f>
        <v>0</v>
      </c>
      <c r="S131" s="138">
        <v>0</v>
      </c>
      <c r="T131" s="139">
        <f>S131*H131</f>
        <v>0</v>
      </c>
      <c r="AR131" s="140" t="s">
        <v>175</v>
      </c>
      <c r="AT131" s="140" t="s">
        <v>140</v>
      </c>
      <c r="AU131" s="140" t="s">
        <v>82</v>
      </c>
      <c r="AY131" s="16" t="s">
        <v>138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6" t="s">
        <v>80</v>
      </c>
      <c r="BK131" s="141">
        <f>ROUND(I131*H131,2)</f>
        <v>0</v>
      </c>
      <c r="BL131" s="16" t="s">
        <v>175</v>
      </c>
      <c r="BM131" s="140" t="s">
        <v>1709</v>
      </c>
    </row>
    <row r="132" spans="2:65" s="11" customFormat="1" ht="25.9" customHeight="1" x14ac:dyDescent="0.2">
      <c r="B132" s="116"/>
      <c r="D132" s="117" t="s">
        <v>72</v>
      </c>
      <c r="E132" s="118" t="s">
        <v>1167</v>
      </c>
      <c r="F132" s="118" t="s">
        <v>1168</v>
      </c>
      <c r="J132" s="120">
        <f>BK132</f>
        <v>0</v>
      </c>
      <c r="L132" s="116"/>
      <c r="M132" s="121"/>
      <c r="P132" s="122">
        <f>P133</f>
        <v>0</v>
      </c>
      <c r="R132" s="122">
        <f>R133</f>
        <v>0</v>
      </c>
      <c r="T132" s="123">
        <f>T133</f>
        <v>0</v>
      </c>
      <c r="AR132" s="117" t="s">
        <v>162</v>
      </c>
      <c r="AT132" s="124" t="s">
        <v>72</v>
      </c>
      <c r="AU132" s="124" t="s">
        <v>73</v>
      </c>
      <c r="AY132" s="117" t="s">
        <v>138</v>
      </c>
      <c r="BK132" s="125">
        <f>BK133</f>
        <v>0</v>
      </c>
    </row>
    <row r="133" spans="2:65" s="1" customFormat="1" ht="16.5" customHeight="1" x14ac:dyDescent="0.2">
      <c r="B133" s="598"/>
      <c r="C133" s="599" t="s">
        <v>178</v>
      </c>
      <c r="D133" s="599" t="s">
        <v>140</v>
      </c>
      <c r="E133" s="600" t="s">
        <v>1170</v>
      </c>
      <c r="F133" s="601" t="s">
        <v>1710</v>
      </c>
      <c r="G133" s="602" t="s">
        <v>507</v>
      </c>
      <c r="H133" s="603">
        <v>1</v>
      </c>
      <c r="I133" s="604"/>
      <c r="J133" s="604">
        <f>ROUND(I133*H133,2)</f>
        <v>0</v>
      </c>
      <c r="K133" s="605"/>
      <c r="L133" s="31"/>
      <c r="M133" s="607" t="s">
        <v>1</v>
      </c>
      <c r="N133" s="176" t="s">
        <v>38</v>
      </c>
      <c r="O133" s="178">
        <v>0</v>
      </c>
      <c r="P133" s="178">
        <f>O133*H133</f>
        <v>0</v>
      </c>
      <c r="Q133" s="178">
        <v>0</v>
      </c>
      <c r="R133" s="178">
        <f>Q133*H133</f>
        <v>0</v>
      </c>
      <c r="S133" s="178">
        <v>0</v>
      </c>
      <c r="T133" s="179">
        <f>S133*H133</f>
        <v>0</v>
      </c>
      <c r="AR133" s="140" t="s">
        <v>144</v>
      </c>
      <c r="AT133" s="140" t="s">
        <v>140</v>
      </c>
      <c r="AU133" s="140" t="s">
        <v>80</v>
      </c>
      <c r="AY133" s="16" t="s">
        <v>138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6" t="s">
        <v>80</v>
      </c>
      <c r="BK133" s="141">
        <f>ROUND(I133*H133,2)</f>
        <v>0</v>
      </c>
      <c r="BL133" s="16" t="s">
        <v>144</v>
      </c>
      <c r="BM133" s="140" t="s">
        <v>1711</v>
      </c>
    </row>
    <row r="134" spans="2:65" s="1" customFormat="1" ht="6.95" customHeight="1" x14ac:dyDescent="0.2">
      <c r="B134" s="43"/>
      <c r="C134" s="44"/>
      <c r="D134" s="44"/>
      <c r="E134" s="44"/>
      <c r="F134" s="44"/>
      <c r="G134" s="44"/>
      <c r="H134" s="44"/>
      <c r="I134" s="44"/>
      <c r="J134" s="44"/>
      <c r="K134" s="44"/>
      <c r="L134" s="31"/>
    </row>
  </sheetData>
  <autoFilter ref="C117:K133" xr:uid="{00000000-0009-0000-0000-000001000000}"/>
  <mergeCells count="6">
    <mergeCell ref="E110:H110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36B66-6267-417B-AE84-122C615F5DC7}">
  <sheetPr>
    <pageSetUpPr fitToPage="1"/>
  </sheetPr>
  <dimension ref="A1:IV1784"/>
  <sheetViews>
    <sheetView view="pageBreakPreview" topLeftCell="B7" zoomScaleNormal="115" zoomScaleSheetLayoutView="100" workbookViewId="0">
      <selection activeCell="G26" sqref="G26"/>
    </sheetView>
  </sheetViews>
  <sheetFormatPr defaultColWidth="11.6640625" defaultRowHeight="12.75" x14ac:dyDescent="0.2"/>
  <cols>
    <col min="1" max="1" width="14.83203125" style="608" customWidth="1"/>
    <col min="2" max="2" width="115" style="620" customWidth="1"/>
    <col min="3" max="3" width="8.5" style="611" customWidth="1"/>
    <col min="4" max="4" width="10.5" style="608" customWidth="1"/>
    <col min="5" max="7" width="19.1640625" style="613" customWidth="1"/>
    <col min="8" max="8" width="23.6640625" style="613" customWidth="1"/>
    <col min="9" max="16384" width="11.6640625" style="608"/>
  </cols>
  <sheetData>
    <row r="1" spans="1:8" ht="15" x14ac:dyDescent="0.2">
      <c r="A1" s="769" t="s">
        <v>1712</v>
      </c>
      <c r="B1" s="770"/>
      <c r="C1" s="770"/>
      <c r="D1" s="770"/>
      <c r="E1" s="770"/>
      <c r="F1" s="770"/>
      <c r="G1" s="770"/>
      <c r="H1" s="770"/>
    </row>
    <row r="2" spans="1:8" x14ac:dyDescent="0.2">
      <c r="A2" s="609"/>
      <c r="B2" s="610"/>
      <c r="D2" s="612"/>
    </row>
    <row r="3" spans="1:8" ht="15.75" x14ac:dyDescent="0.25">
      <c r="A3" s="614"/>
      <c r="B3" s="615" t="s">
        <v>1277</v>
      </c>
      <c r="C3" s="616"/>
      <c r="D3" s="614"/>
      <c r="E3" s="617"/>
      <c r="F3" s="617"/>
      <c r="G3" s="617"/>
      <c r="H3" s="617"/>
    </row>
    <row r="4" spans="1:8" ht="14.25" x14ac:dyDescent="0.2">
      <c r="A4" s="618" t="s">
        <v>1278</v>
      </c>
      <c r="B4" s="619" t="s">
        <v>1279</v>
      </c>
    </row>
    <row r="5" spans="1:8" ht="12" customHeight="1" x14ac:dyDescent="0.2">
      <c r="B5" s="620" t="s">
        <v>1280</v>
      </c>
      <c r="H5" s="621">
        <f>F30+F44+F50</f>
        <v>0</v>
      </c>
    </row>
    <row r="6" spans="1:8" ht="12" customHeight="1" x14ac:dyDescent="0.2">
      <c r="B6" s="620" t="s">
        <v>1281</v>
      </c>
      <c r="H6" s="621">
        <f>H30+H44+H50</f>
        <v>0</v>
      </c>
    </row>
    <row r="7" spans="1:8" ht="15.75" thickBot="1" x14ac:dyDescent="0.3">
      <c r="A7" s="622"/>
      <c r="B7" s="623" t="s">
        <v>1282</v>
      </c>
      <c r="C7" s="624"/>
      <c r="D7" s="625"/>
      <c r="E7" s="626"/>
      <c r="F7" s="626"/>
      <c r="G7" s="626"/>
      <c r="H7" s="627">
        <f>H6+H5</f>
        <v>0</v>
      </c>
    </row>
    <row r="8" spans="1:8" ht="15" x14ac:dyDescent="0.25">
      <c r="B8" s="628"/>
      <c r="H8" s="629"/>
    </row>
    <row r="9" spans="1:8" ht="4.5" customHeight="1" x14ac:dyDescent="0.2">
      <c r="H9" s="621"/>
    </row>
    <row r="10" spans="1:8" ht="3.75" customHeight="1" x14ac:dyDescent="0.25">
      <c r="B10" s="628"/>
      <c r="H10" s="629"/>
    </row>
    <row r="11" spans="1:8" ht="15.75" thickBot="1" x14ac:dyDescent="0.3">
      <c r="A11" s="622"/>
      <c r="B11" s="630"/>
      <c r="C11" s="631"/>
      <c r="D11" s="622"/>
      <c r="E11" s="632"/>
      <c r="F11" s="632"/>
      <c r="G11" s="632"/>
      <c r="H11" s="633"/>
    </row>
    <row r="12" spans="1:8" ht="15.75" thickBot="1" x14ac:dyDescent="0.3">
      <c r="A12" s="622"/>
      <c r="B12" s="630" t="s">
        <v>1283</v>
      </c>
      <c r="C12" s="631"/>
      <c r="D12" s="622"/>
      <c r="E12" s="632"/>
      <c r="F12" s="632"/>
      <c r="G12" s="632"/>
      <c r="H12" s="633">
        <f>H10+H7</f>
        <v>0</v>
      </c>
    </row>
    <row r="14" spans="1:8" ht="15" x14ac:dyDescent="0.25">
      <c r="B14" s="634" t="s">
        <v>1284</v>
      </c>
      <c r="C14" s="635"/>
      <c r="D14" s="636"/>
      <c r="E14" s="637"/>
      <c r="F14" s="637"/>
      <c r="G14" s="637"/>
      <c r="H14" s="637"/>
    </row>
    <row r="15" spans="1:8" x14ac:dyDescent="0.2">
      <c r="B15" s="620" t="s">
        <v>1285</v>
      </c>
      <c r="C15" s="611">
        <v>21</v>
      </c>
      <c r="D15" s="608" t="s">
        <v>582</v>
      </c>
      <c r="E15" s="621"/>
      <c r="F15" s="621"/>
      <c r="G15" s="621"/>
      <c r="H15" s="621"/>
    </row>
    <row r="16" spans="1:8" x14ac:dyDescent="0.2">
      <c r="E16" s="621"/>
      <c r="F16" s="621"/>
      <c r="G16" s="621"/>
      <c r="H16" s="621"/>
    </row>
    <row r="17" spans="1:96" ht="15" x14ac:dyDescent="0.25">
      <c r="B17" s="638" t="s">
        <v>1286</v>
      </c>
      <c r="C17" s="639"/>
      <c r="D17" s="640"/>
      <c r="E17" s="641"/>
      <c r="F17" s="641"/>
      <c r="G17" s="641"/>
      <c r="H17" s="642">
        <f>H12*0.21</f>
        <v>0</v>
      </c>
    </row>
    <row r="18" spans="1:96" ht="15.75" thickBot="1" x14ac:dyDescent="0.3">
      <c r="A18" s="625"/>
      <c r="B18" s="623" t="s">
        <v>1287</v>
      </c>
      <c r="C18" s="624"/>
      <c r="D18" s="625"/>
      <c r="E18" s="626"/>
      <c r="F18" s="626"/>
      <c r="G18" s="626"/>
      <c r="H18" s="627">
        <f>H17+H12</f>
        <v>0</v>
      </c>
    </row>
    <row r="21" spans="1:96" ht="15" x14ac:dyDescent="0.2">
      <c r="A21" s="643"/>
      <c r="B21" s="644"/>
      <c r="C21" s="645"/>
      <c r="D21" s="643"/>
      <c r="E21" s="646"/>
      <c r="F21" s="646"/>
      <c r="G21" s="646"/>
      <c r="H21" s="646"/>
    </row>
    <row r="22" spans="1:96" ht="15.75" x14ac:dyDescent="0.25">
      <c r="A22" s="647"/>
      <c r="B22" s="648" t="s">
        <v>1288</v>
      </c>
      <c r="C22" s="649"/>
      <c r="D22" s="647"/>
      <c r="E22" s="771" t="s">
        <v>1280</v>
      </c>
      <c r="F22" s="772"/>
      <c r="G22" s="771" t="s">
        <v>1289</v>
      </c>
      <c r="H22" s="772"/>
    </row>
    <row r="23" spans="1:96" s="654" customFormat="1" ht="34.5" customHeight="1" x14ac:dyDescent="0.2">
      <c r="A23" s="650" t="s">
        <v>1290</v>
      </c>
      <c r="B23" s="651" t="s">
        <v>1291</v>
      </c>
      <c r="C23" s="652" t="s">
        <v>1292</v>
      </c>
      <c r="D23" s="653" t="s">
        <v>1293</v>
      </c>
      <c r="E23" s="653" t="s">
        <v>1294</v>
      </c>
      <c r="F23" s="653" t="s">
        <v>1295</v>
      </c>
      <c r="G23" s="653" t="s">
        <v>1294</v>
      </c>
      <c r="H23" s="653" t="s">
        <v>1295</v>
      </c>
    </row>
    <row r="24" spans="1:96" s="654" customFormat="1" ht="12" x14ac:dyDescent="0.2">
      <c r="A24" s="655"/>
      <c r="B24" s="656"/>
      <c r="C24" s="657"/>
      <c r="D24" s="655"/>
      <c r="E24" s="658"/>
      <c r="F24" s="658"/>
      <c r="G24" s="658"/>
      <c r="H24" s="658"/>
    </row>
    <row r="25" spans="1:96" s="654" customFormat="1" ht="15" x14ac:dyDescent="0.25">
      <c r="A25" s="659"/>
      <c r="B25" s="660" t="s">
        <v>1296</v>
      </c>
      <c r="C25" s="661"/>
      <c r="D25" s="662"/>
      <c r="E25" s="662"/>
      <c r="F25" s="662"/>
      <c r="G25" s="662"/>
      <c r="H25" s="662"/>
    </row>
    <row r="26" spans="1:96" s="654" customFormat="1" ht="14.25" x14ac:dyDescent="0.2">
      <c r="A26" s="663" t="s">
        <v>1297</v>
      </c>
      <c r="B26" s="664" t="s">
        <v>1713</v>
      </c>
      <c r="C26" s="665">
        <v>3</v>
      </c>
      <c r="D26" s="666" t="s">
        <v>1186</v>
      </c>
      <c r="E26" s="667"/>
      <c r="F26" s="668">
        <f>C26*E26</f>
        <v>0</v>
      </c>
      <c r="G26" s="668"/>
      <c r="H26" s="668">
        <f>C26*G26</f>
        <v>0</v>
      </c>
      <c r="I26" s="669"/>
      <c r="J26" s="669"/>
      <c r="K26" s="669"/>
      <c r="L26" s="669"/>
      <c r="M26" s="669"/>
      <c r="N26" s="669"/>
      <c r="O26" s="669"/>
      <c r="P26" s="669"/>
      <c r="Q26" s="669"/>
      <c r="R26" s="669"/>
      <c r="S26" s="669"/>
      <c r="T26" s="669"/>
      <c r="U26" s="669"/>
      <c r="V26" s="669"/>
      <c r="W26" s="669"/>
      <c r="X26" s="669"/>
      <c r="Y26" s="669"/>
      <c r="Z26" s="669"/>
      <c r="AA26" s="669"/>
      <c r="AB26" s="669"/>
      <c r="AC26" s="669"/>
      <c r="AD26" s="669"/>
      <c r="AE26" s="669"/>
      <c r="AF26" s="669"/>
      <c r="AG26" s="669"/>
      <c r="AH26" s="669"/>
      <c r="AI26" s="669"/>
      <c r="AJ26" s="669"/>
      <c r="AK26" s="669"/>
      <c r="AL26" s="669"/>
      <c r="AM26" s="669"/>
      <c r="AN26" s="669"/>
      <c r="AO26" s="669"/>
      <c r="AP26" s="669"/>
      <c r="AQ26" s="669"/>
      <c r="AR26" s="669"/>
      <c r="AS26" s="669"/>
      <c r="AT26" s="669"/>
      <c r="AU26" s="669"/>
      <c r="AV26" s="669"/>
      <c r="AW26" s="669"/>
      <c r="AX26" s="669"/>
      <c r="AY26" s="669"/>
      <c r="AZ26" s="669"/>
      <c r="BA26" s="669"/>
      <c r="BB26" s="669"/>
      <c r="BC26" s="669"/>
      <c r="BD26" s="669"/>
      <c r="BE26" s="669"/>
      <c r="BF26" s="669"/>
      <c r="BG26" s="669"/>
      <c r="BH26" s="669"/>
      <c r="BI26" s="669"/>
      <c r="BJ26" s="669"/>
      <c r="BK26" s="669"/>
      <c r="BL26" s="669"/>
      <c r="BM26" s="669"/>
      <c r="BN26" s="669"/>
      <c r="BO26" s="669"/>
      <c r="BP26" s="669"/>
      <c r="BQ26" s="669"/>
      <c r="BR26" s="669"/>
      <c r="BS26" s="669"/>
      <c r="BT26" s="669"/>
      <c r="BU26" s="669"/>
      <c r="BV26" s="669"/>
      <c r="BW26" s="669"/>
      <c r="BX26" s="669"/>
      <c r="BY26" s="669"/>
      <c r="BZ26" s="669"/>
      <c r="CA26" s="669"/>
      <c r="CB26" s="669"/>
      <c r="CC26" s="669"/>
      <c r="CD26" s="669"/>
      <c r="CE26" s="669"/>
      <c r="CF26" s="669"/>
      <c r="CG26" s="669"/>
      <c r="CH26" s="669"/>
      <c r="CI26" s="669"/>
      <c r="CJ26" s="669"/>
      <c r="CK26" s="669"/>
      <c r="CL26" s="669"/>
      <c r="CM26" s="669"/>
      <c r="CN26" s="669"/>
      <c r="CO26" s="669"/>
      <c r="CP26" s="669"/>
      <c r="CQ26" s="669"/>
      <c r="CR26" s="669"/>
    </row>
    <row r="27" spans="1:96" s="654" customFormat="1" ht="14.25" x14ac:dyDescent="0.2">
      <c r="A27" s="663" t="s">
        <v>1714</v>
      </c>
      <c r="B27" s="664" t="s">
        <v>1715</v>
      </c>
      <c r="C27" s="665">
        <v>3</v>
      </c>
      <c r="D27" s="666" t="s">
        <v>1186</v>
      </c>
      <c r="E27" s="667"/>
      <c r="F27" s="668">
        <f>C27*E27</f>
        <v>0</v>
      </c>
      <c r="G27" s="668"/>
      <c r="H27" s="668">
        <f>C27*G27</f>
        <v>0</v>
      </c>
    </row>
    <row r="28" spans="1:96" s="654" customFormat="1" ht="14.25" x14ac:dyDescent="0.2">
      <c r="A28" s="663" t="s">
        <v>1716</v>
      </c>
      <c r="B28" s="670" t="s">
        <v>1717</v>
      </c>
      <c r="C28" s="671">
        <v>34</v>
      </c>
      <c r="D28" s="672" t="s">
        <v>1186</v>
      </c>
      <c r="E28" s="673"/>
      <c r="F28" s="668">
        <f t="shared" ref="F28" si="0">C28*E28</f>
        <v>0</v>
      </c>
      <c r="G28" s="673"/>
      <c r="H28" s="668">
        <f t="shared" ref="H28" si="1">C28*G28</f>
        <v>0</v>
      </c>
    </row>
    <row r="29" spans="1:96" s="654" customFormat="1" ht="14.25" x14ac:dyDescent="0.2">
      <c r="A29" s="663" t="s">
        <v>1718</v>
      </c>
      <c r="B29" s="664" t="s">
        <v>1719</v>
      </c>
      <c r="C29" s="665">
        <v>1</v>
      </c>
      <c r="D29" s="666" t="s">
        <v>1212</v>
      </c>
      <c r="E29" s="667"/>
      <c r="F29" s="668">
        <f>C29*E29</f>
        <v>0</v>
      </c>
      <c r="G29" s="668"/>
      <c r="H29" s="668">
        <f>C29*G29</f>
        <v>0</v>
      </c>
      <c r="I29" s="669"/>
      <c r="J29" s="669"/>
      <c r="K29" s="669"/>
      <c r="L29" s="669"/>
      <c r="M29" s="669"/>
      <c r="N29" s="669"/>
      <c r="O29" s="669"/>
      <c r="P29" s="669"/>
      <c r="Q29" s="669"/>
      <c r="R29" s="669"/>
      <c r="S29" s="669"/>
      <c r="T29" s="669"/>
      <c r="U29" s="669"/>
      <c r="V29" s="669"/>
      <c r="W29" s="669"/>
      <c r="X29" s="669"/>
      <c r="Y29" s="669"/>
      <c r="Z29" s="669"/>
      <c r="AA29" s="669"/>
      <c r="AB29" s="669"/>
      <c r="AC29" s="669"/>
      <c r="AD29" s="669"/>
      <c r="AE29" s="669"/>
      <c r="AF29" s="669"/>
      <c r="AG29" s="669"/>
      <c r="AH29" s="669"/>
      <c r="AI29" s="669"/>
      <c r="AJ29" s="669"/>
      <c r="AK29" s="669"/>
      <c r="AL29" s="669"/>
      <c r="AM29" s="669"/>
      <c r="AN29" s="669"/>
      <c r="AO29" s="669"/>
      <c r="AP29" s="669"/>
      <c r="AQ29" s="669"/>
      <c r="AR29" s="669"/>
      <c r="AS29" s="669"/>
      <c r="AT29" s="669"/>
      <c r="AU29" s="669"/>
      <c r="AV29" s="669"/>
      <c r="AW29" s="669"/>
      <c r="AX29" s="669"/>
      <c r="AY29" s="669"/>
      <c r="AZ29" s="669"/>
      <c r="BA29" s="669"/>
      <c r="BB29" s="669"/>
      <c r="BC29" s="669"/>
      <c r="BD29" s="669"/>
      <c r="BE29" s="669"/>
      <c r="BF29" s="669"/>
      <c r="BG29" s="669"/>
      <c r="BH29" s="669"/>
      <c r="BI29" s="669"/>
      <c r="BJ29" s="669"/>
      <c r="BK29" s="669"/>
      <c r="BL29" s="669"/>
      <c r="BM29" s="669"/>
      <c r="BN29" s="669"/>
      <c r="BO29" s="669"/>
      <c r="BP29" s="669"/>
      <c r="BQ29" s="669"/>
      <c r="BR29" s="669"/>
      <c r="BS29" s="669"/>
      <c r="BT29" s="669"/>
      <c r="BU29" s="669"/>
      <c r="BV29" s="669"/>
      <c r="BW29" s="669"/>
      <c r="BX29" s="669"/>
      <c r="BY29" s="669"/>
      <c r="BZ29" s="669"/>
      <c r="CA29" s="669"/>
      <c r="CB29" s="669"/>
      <c r="CC29" s="669"/>
      <c r="CD29" s="669"/>
      <c r="CE29" s="669"/>
      <c r="CF29" s="669"/>
      <c r="CG29" s="669"/>
      <c r="CH29" s="669"/>
      <c r="CI29" s="669"/>
      <c r="CJ29" s="669"/>
      <c r="CK29" s="669"/>
      <c r="CL29" s="669"/>
      <c r="CM29" s="669"/>
      <c r="CN29" s="669"/>
      <c r="CO29" s="669"/>
      <c r="CP29" s="669"/>
      <c r="CQ29" s="669"/>
      <c r="CR29" s="669"/>
    </row>
    <row r="30" spans="1:96" s="654" customFormat="1" ht="15" x14ac:dyDescent="0.2">
      <c r="A30" s="674"/>
      <c r="B30" s="675"/>
      <c r="C30" s="665"/>
      <c r="D30" s="676"/>
      <c r="E30" s="668"/>
      <c r="F30" s="677">
        <f>SUM(F26:F29)</f>
        <v>0</v>
      </c>
      <c r="G30" s="668"/>
      <c r="H30" s="677">
        <f>SUM(H26:H29)</f>
        <v>0</v>
      </c>
    </row>
    <row r="31" spans="1:96" s="654" customFormat="1" ht="12" x14ac:dyDescent="0.2">
      <c r="A31" s="655"/>
      <c r="B31" s="656"/>
      <c r="C31" s="657"/>
      <c r="D31" s="655"/>
      <c r="E31" s="658"/>
      <c r="F31" s="658"/>
      <c r="G31" s="658"/>
      <c r="H31" s="658"/>
    </row>
    <row r="32" spans="1:96" s="654" customFormat="1" ht="15" customHeight="1" x14ac:dyDescent="0.2">
      <c r="A32" s="678"/>
      <c r="B32" s="679" t="s">
        <v>1720</v>
      </c>
      <c r="C32" s="680"/>
      <c r="D32" s="681"/>
      <c r="E32" s="682"/>
      <c r="F32" s="682"/>
      <c r="G32" s="682"/>
      <c r="H32" s="682"/>
    </row>
    <row r="33" spans="1:256" s="654" customFormat="1" ht="14.25" x14ac:dyDescent="0.2">
      <c r="A33" s="683" t="s">
        <v>1301</v>
      </c>
      <c r="B33" s="670" t="s">
        <v>1721</v>
      </c>
      <c r="C33" s="671">
        <v>1</v>
      </c>
      <c r="D33" s="672" t="s">
        <v>1186</v>
      </c>
      <c r="E33" s="673" t="s">
        <v>1299</v>
      </c>
      <c r="F33" s="673" t="s">
        <v>1299</v>
      </c>
      <c r="G33" s="673"/>
      <c r="H33" s="668">
        <f t="shared" ref="H33:H42" si="2">C33*G33</f>
        <v>0</v>
      </c>
    </row>
    <row r="34" spans="1:256" ht="14.25" x14ac:dyDescent="0.2">
      <c r="A34" s="683" t="s">
        <v>1303</v>
      </c>
      <c r="B34" s="664" t="s">
        <v>1356</v>
      </c>
      <c r="C34" s="665">
        <v>2</v>
      </c>
      <c r="D34" s="684" t="s">
        <v>1186</v>
      </c>
      <c r="E34" s="668" t="s">
        <v>1299</v>
      </c>
      <c r="F34" s="668" t="s">
        <v>1299</v>
      </c>
      <c r="G34" s="668"/>
      <c r="H34" s="668">
        <f t="shared" si="2"/>
        <v>0</v>
      </c>
      <c r="I34" s="685"/>
      <c r="J34" s="685"/>
      <c r="K34" s="685"/>
      <c r="L34" s="685"/>
      <c r="M34" s="685"/>
      <c r="N34" s="685"/>
      <c r="O34" s="685"/>
      <c r="P34" s="685"/>
      <c r="Q34" s="685"/>
      <c r="R34" s="685"/>
      <c r="S34" s="685"/>
      <c r="T34" s="685"/>
      <c r="U34" s="685"/>
      <c r="V34" s="685"/>
      <c r="W34" s="685"/>
      <c r="X34" s="685"/>
      <c r="Y34" s="685"/>
      <c r="Z34" s="685"/>
      <c r="AA34" s="685"/>
      <c r="AB34" s="685"/>
      <c r="AC34" s="685"/>
      <c r="AD34" s="685"/>
      <c r="AE34" s="685"/>
      <c r="AF34" s="685"/>
      <c r="AG34" s="685"/>
      <c r="AH34" s="685"/>
      <c r="AI34" s="685"/>
      <c r="AJ34" s="685"/>
      <c r="AK34" s="685"/>
      <c r="AL34" s="685"/>
      <c r="AM34" s="685"/>
      <c r="AN34" s="685"/>
      <c r="AO34" s="685"/>
      <c r="AP34" s="685"/>
      <c r="AQ34" s="685"/>
      <c r="AR34" s="685"/>
      <c r="AS34" s="685"/>
      <c r="AT34" s="685"/>
      <c r="AU34" s="685"/>
      <c r="AV34" s="685"/>
      <c r="AW34" s="685"/>
      <c r="AX34" s="685"/>
      <c r="AY34" s="685"/>
      <c r="AZ34" s="685"/>
      <c r="BA34" s="685"/>
      <c r="BB34" s="685"/>
      <c r="BC34" s="685"/>
      <c r="BD34" s="685"/>
      <c r="BE34" s="685"/>
      <c r="BF34" s="685"/>
      <c r="BG34" s="685"/>
      <c r="BH34" s="685"/>
      <c r="BI34" s="685"/>
      <c r="BJ34" s="685"/>
      <c r="BK34" s="685"/>
      <c r="BL34" s="685"/>
      <c r="BM34" s="685"/>
      <c r="BN34" s="685"/>
      <c r="BO34" s="685"/>
      <c r="BP34" s="685"/>
      <c r="BQ34" s="685"/>
      <c r="BR34" s="685"/>
      <c r="BS34" s="685"/>
      <c r="BT34" s="685"/>
      <c r="BU34" s="685"/>
      <c r="BV34" s="685"/>
      <c r="BW34" s="685"/>
      <c r="BX34" s="685"/>
      <c r="BY34" s="685"/>
      <c r="BZ34" s="685"/>
      <c r="CA34" s="685"/>
      <c r="CB34" s="685"/>
      <c r="CC34" s="685"/>
      <c r="CD34" s="685"/>
      <c r="CE34" s="685"/>
      <c r="CF34" s="685"/>
      <c r="CG34" s="685"/>
      <c r="CH34" s="685"/>
      <c r="CI34" s="685"/>
      <c r="CJ34" s="685"/>
      <c r="CK34" s="685"/>
      <c r="CL34" s="685"/>
      <c r="CM34" s="685"/>
      <c r="CN34" s="685"/>
      <c r="CO34" s="685"/>
      <c r="CP34" s="685"/>
      <c r="CQ34" s="685"/>
      <c r="CR34" s="685"/>
      <c r="CS34" s="685"/>
      <c r="CT34" s="685"/>
      <c r="CU34" s="685"/>
      <c r="CV34" s="685"/>
      <c r="CW34" s="685"/>
      <c r="CX34" s="685"/>
      <c r="CY34" s="685"/>
      <c r="CZ34" s="685"/>
      <c r="DA34" s="685"/>
      <c r="DB34" s="685"/>
      <c r="DC34" s="685"/>
      <c r="DD34" s="685"/>
      <c r="DE34" s="685"/>
      <c r="DF34" s="685"/>
      <c r="DG34" s="685"/>
      <c r="DH34" s="685"/>
      <c r="DI34" s="685"/>
      <c r="DJ34" s="685"/>
      <c r="DK34" s="685"/>
      <c r="DL34" s="685"/>
      <c r="DM34" s="685"/>
      <c r="DN34" s="685"/>
      <c r="DO34" s="685"/>
      <c r="DP34" s="685"/>
      <c r="DQ34" s="685"/>
      <c r="DR34" s="685"/>
      <c r="DS34" s="685"/>
      <c r="DT34" s="685"/>
      <c r="DU34" s="685"/>
      <c r="DV34" s="685"/>
      <c r="DW34" s="685"/>
      <c r="DX34" s="685"/>
      <c r="DY34" s="685"/>
      <c r="DZ34" s="685"/>
      <c r="EA34" s="685"/>
      <c r="EB34" s="685"/>
      <c r="EC34" s="685"/>
      <c r="ED34" s="685"/>
      <c r="EE34" s="685"/>
      <c r="EF34" s="685"/>
      <c r="EG34" s="685"/>
      <c r="EH34" s="685"/>
      <c r="EI34" s="685"/>
      <c r="EJ34" s="685"/>
      <c r="EK34" s="685"/>
      <c r="EL34" s="685"/>
      <c r="EM34" s="685"/>
      <c r="EN34" s="685"/>
      <c r="EO34" s="685"/>
      <c r="EP34" s="685"/>
      <c r="EQ34" s="685"/>
      <c r="ER34" s="685"/>
      <c r="ES34" s="685"/>
      <c r="ET34" s="685"/>
      <c r="EU34" s="685"/>
      <c r="EV34" s="685"/>
      <c r="EW34" s="685"/>
      <c r="EX34" s="685"/>
      <c r="EY34" s="685"/>
      <c r="EZ34" s="685"/>
      <c r="FA34" s="685"/>
      <c r="FB34" s="685"/>
      <c r="FC34" s="685"/>
      <c r="FD34" s="685"/>
      <c r="FE34" s="685"/>
      <c r="FF34" s="685"/>
      <c r="FG34" s="685"/>
      <c r="FH34" s="685"/>
      <c r="FI34" s="685"/>
      <c r="FJ34" s="685"/>
      <c r="FK34" s="685"/>
      <c r="FL34" s="685"/>
      <c r="FM34" s="685"/>
      <c r="FN34" s="685"/>
      <c r="FO34" s="685"/>
      <c r="FP34" s="685"/>
      <c r="FQ34" s="685"/>
      <c r="FR34" s="685"/>
      <c r="FS34" s="685"/>
      <c r="FT34" s="685"/>
      <c r="FU34" s="685"/>
      <c r="FV34" s="685"/>
      <c r="FW34" s="685"/>
      <c r="FX34" s="685"/>
      <c r="FY34" s="685"/>
      <c r="FZ34" s="685"/>
      <c r="GA34" s="685"/>
      <c r="GB34" s="685"/>
      <c r="GC34" s="685"/>
      <c r="GD34" s="685"/>
      <c r="GE34" s="685"/>
      <c r="GF34" s="685"/>
      <c r="GG34" s="685"/>
      <c r="GH34" s="685"/>
      <c r="GI34" s="685"/>
      <c r="GJ34" s="685"/>
      <c r="GK34" s="685"/>
      <c r="GL34" s="685"/>
      <c r="GM34" s="685"/>
      <c r="GN34" s="685"/>
      <c r="GO34" s="685"/>
      <c r="GP34" s="685"/>
      <c r="GQ34" s="685"/>
      <c r="GR34" s="685"/>
      <c r="GS34" s="685"/>
      <c r="GT34" s="685"/>
      <c r="GU34" s="685"/>
      <c r="GV34" s="685"/>
      <c r="GW34" s="685"/>
      <c r="GX34" s="685"/>
      <c r="GY34" s="685"/>
      <c r="GZ34" s="685"/>
      <c r="HA34" s="685"/>
      <c r="HB34" s="685"/>
      <c r="HC34" s="685"/>
      <c r="HD34" s="685"/>
      <c r="HE34" s="685"/>
      <c r="HF34" s="685"/>
      <c r="HG34" s="685"/>
      <c r="HH34" s="685"/>
      <c r="HI34" s="685"/>
      <c r="HJ34" s="685"/>
      <c r="HK34" s="685"/>
      <c r="HL34" s="685"/>
      <c r="HM34" s="685"/>
      <c r="HN34" s="685"/>
      <c r="HO34" s="685"/>
      <c r="HP34" s="685"/>
      <c r="HQ34" s="685"/>
      <c r="HR34" s="685"/>
      <c r="HS34" s="685"/>
      <c r="HT34" s="685"/>
      <c r="HU34" s="685"/>
    </row>
    <row r="35" spans="1:256" s="654" customFormat="1" ht="14.25" x14ac:dyDescent="0.2">
      <c r="A35" s="683" t="s">
        <v>1305</v>
      </c>
      <c r="B35" s="664" t="s">
        <v>1722</v>
      </c>
      <c r="C35" s="665">
        <v>6</v>
      </c>
      <c r="D35" s="674" t="s">
        <v>250</v>
      </c>
      <c r="E35" s="686"/>
      <c r="F35" s="687">
        <f t="shared" ref="F35:F38" si="3">C35*E35</f>
        <v>0</v>
      </c>
      <c r="G35" s="668"/>
      <c r="H35" s="687">
        <f t="shared" si="2"/>
        <v>0</v>
      </c>
    </row>
    <row r="36" spans="1:256" s="654" customFormat="1" ht="14.25" x14ac:dyDescent="0.2">
      <c r="A36" s="683" t="s">
        <v>1723</v>
      </c>
      <c r="B36" s="664" t="s">
        <v>1724</v>
      </c>
      <c r="C36" s="665">
        <v>10</v>
      </c>
      <c r="D36" s="674" t="s">
        <v>250</v>
      </c>
      <c r="E36" s="686"/>
      <c r="F36" s="687">
        <f t="shared" si="3"/>
        <v>0</v>
      </c>
      <c r="G36" s="668"/>
      <c r="H36" s="687">
        <f t="shared" si="2"/>
        <v>0</v>
      </c>
    </row>
    <row r="37" spans="1:256" s="654" customFormat="1" ht="14.25" x14ac:dyDescent="0.2">
      <c r="A37" s="683" t="s">
        <v>1725</v>
      </c>
      <c r="B37" s="664" t="s">
        <v>1726</v>
      </c>
      <c r="C37" s="665">
        <v>6</v>
      </c>
      <c r="D37" s="674" t="s">
        <v>250</v>
      </c>
      <c r="E37" s="686"/>
      <c r="F37" s="687">
        <f t="shared" si="3"/>
        <v>0</v>
      </c>
      <c r="G37" s="668"/>
      <c r="H37" s="687">
        <f t="shared" si="2"/>
        <v>0</v>
      </c>
    </row>
    <row r="38" spans="1:256" s="654" customFormat="1" ht="14.25" x14ac:dyDescent="0.2">
      <c r="A38" s="683" t="s">
        <v>1727</v>
      </c>
      <c r="B38" s="670" t="s">
        <v>1398</v>
      </c>
      <c r="C38" s="671">
        <v>3</v>
      </c>
      <c r="D38" s="672" t="s">
        <v>1186</v>
      </c>
      <c r="E38" s="688"/>
      <c r="F38" s="668">
        <f t="shared" si="3"/>
        <v>0</v>
      </c>
      <c r="G38" s="689"/>
      <c r="H38" s="668">
        <f t="shared" si="2"/>
        <v>0</v>
      </c>
    </row>
    <row r="39" spans="1:256" s="654" customFormat="1" ht="14.25" x14ac:dyDescent="0.2">
      <c r="A39" s="683" t="s">
        <v>1728</v>
      </c>
      <c r="B39" s="670" t="s">
        <v>1404</v>
      </c>
      <c r="C39" s="671">
        <v>1</v>
      </c>
      <c r="D39" s="672" t="s">
        <v>1212</v>
      </c>
      <c r="E39" s="673"/>
      <c r="F39" s="673" t="s">
        <v>1299</v>
      </c>
      <c r="G39" s="673"/>
      <c r="H39" s="668">
        <f t="shared" si="2"/>
        <v>0</v>
      </c>
    </row>
    <row r="40" spans="1:256" s="654" customFormat="1" ht="14.25" x14ac:dyDescent="0.2">
      <c r="A40" s="683" t="s">
        <v>1729</v>
      </c>
      <c r="B40" s="670" t="s">
        <v>1406</v>
      </c>
      <c r="C40" s="671">
        <v>1</v>
      </c>
      <c r="D40" s="672" t="s">
        <v>1212</v>
      </c>
      <c r="E40" s="673"/>
      <c r="F40" s="673" t="s">
        <v>1299</v>
      </c>
      <c r="G40" s="673"/>
      <c r="H40" s="668">
        <f t="shared" si="2"/>
        <v>0</v>
      </c>
    </row>
    <row r="41" spans="1:256" s="654" customFormat="1" ht="14.25" x14ac:dyDescent="0.2">
      <c r="A41" s="683" t="s">
        <v>1730</v>
      </c>
      <c r="B41" s="670" t="s">
        <v>1408</v>
      </c>
      <c r="C41" s="671">
        <v>1</v>
      </c>
      <c r="D41" s="672" t="s">
        <v>1212</v>
      </c>
      <c r="E41" s="673"/>
      <c r="F41" s="673" t="s">
        <v>1299</v>
      </c>
      <c r="G41" s="673"/>
      <c r="H41" s="668">
        <f t="shared" si="2"/>
        <v>0</v>
      </c>
    </row>
    <row r="42" spans="1:256" s="654" customFormat="1" ht="14.25" x14ac:dyDescent="0.2">
      <c r="A42" s="683" t="s">
        <v>1731</v>
      </c>
      <c r="B42" s="670" t="s">
        <v>1410</v>
      </c>
      <c r="C42" s="671">
        <v>1</v>
      </c>
      <c r="D42" s="672" t="s">
        <v>1212</v>
      </c>
      <c r="E42" s="673"/>
      <c r="F42" s="673" t="s">
        <v>1299</v>
      </c>
      <c r="G42" s="673"/>
      <c r="H42" s="668">
        <f t="shared" si="2"/>
        <v>0</v>
      </c>
    </row>
    <row r="43" spans="1:256" s="654" customFormat="1" ht="14.25" x14ac:dyDescent="0.2">
      <c r="A43" s="683" t="s">
        <v>1732</v>
      </c>
      <c r="B43" s="664" t="s">
        <v>1719</v>
      </c>
      <c r="C43" s="665">
        <v>1</v>
      </c>
      <c r="D43" s="666" t="s">
        <v>1212</v>
      </c>
      <c r="E43" s="667"/>
      <c r="F43" s="668">
        <f>C43*E43</f>
        <v>0</v>
      </c>
      <c r="G43" s="668"/>
      <c r="H43" s="668">
        <f>C43*G43</f>
        <v>0</v>
      </c>
      <c r="I43" s="669"/>
      <c r="J43" s="669"/>
      <c r="K43" s="669"/>
      <c r="L43" s="669"/>
      <c r="M43" s="669"/>
      <c r="N43" s="669"/>
      <c r="O43" s="669"/>
      <c r="P43" s="669"/>
      <c r="Q43" s="669"/>
      <c r="R43" s="669"/>
      <c r="S43" s="669"/>
      <c r="T43" s="669"/>
      <c r="U43" s="669"/>
      <c r="V43" s="669"/>
      <c r="W43" s="669"/>
      <c r="X43" s="669"/>
      <c r="Y43" s="669"/>
      <c r="Z43" s="669"/>
      <c r="AA43" s="669"/>
      <c r="AB43" s="669"/>
      <c r="AC43" s="669"/>
      <c r="AD43" s="669"/>
      <c r="AE43" s="669"/>
      <c r="AF43" s="669"/>
      <c r="AG43" s="669"/>
      <c r="AH43" s="669"/>
      <c r="AI43" s="669"/>
      <c r="AJ43" s="669"/>
      <c r="AK43" s="669"/>
      <c r="AL43" s="669"/>
      <c r="AM43" s="669"/>
      <c r="AN43" s="669"/>
      <c r="AO43" s="669"/>
      <c r="AP43" s="669"/>
      <c r="AQ43" s="669"/>
      <c r="AR43" s="669"/>
      <c r="AS43" s="669"/>
      <c r="AT43" s="669"/>
      <c r="AU43" s="669"/>
      <c r="AV43" s="669"/>
      <c r="AW43" s="669"/>
      <c r="AX43" s="669"/>
      <c r="AY43" s="669"/>
      <c r="AZ43" s="669"/>
      <c r="BA43" s="669"/>
      <c r="BB43" s="669"/>
      <c r="BC43" s="669"/>
      <c r="BD43" s="669"/>
      <c r="BE43" s="669"/>
      <c r="BF43" s="669"/>
      <c r="BG43" s="669"/>
      <c r="BH43" s="669"/>
      <c r="BI43" s="669"/>
      <c r="BJ43" s="669"/>
      <c r="BK43" s="669"/>
      <c r="BL43" s="669"/>
      <c r="BM43" s="669"/>
      <c r="BN43" s="669"/>
      <c r="BO43" s="669"/>
      <c r="BP43" s="669"/>
      <c r="BQ43" s="669"/>
      <c r="BR43" s="669"/>
      <c r="BS43" s="669"/>
      <c r="BT43" s="669"/>
      <c r="BU43" s="669"/>
      <c r="BV43" s="669"/>
      <c r="BW43" s="669"/>
      <c r="BX43" s="669"/>
      <c r="BY43" s="669"/>
      <c r="BZ43" s="669"/>
      <c r="CA43" s="669"/>
      <c r="CB43" s="669"/>
      <c r="CC43" s="669"/>
      <c r="CD43" s="669"/>
      <c r="CE43" s="669"/>
      <c r="CF43" s="669"/>
      <c r="CG43" s="669"/>
      <c r="CH43" s="669"/>
      <c r="CI43" s="669"/>
      <c r="CJ43" s="669"/>
      <c r="CK43" s="669"/>
      <c r="CL43" s="669"/>
      <c r="CM43" s="669"/>
      <c r="CN43" s="669"/>
      <c r="CO43" s="669"/>
      <c r="CP43" s="669"/>
      <c r="CQ43" s="669"/>
      <c r="CR43" s="669"/>
    </row>
    <row r="44" spans="1:256" s="654" customFormat="1" ht="15" x14ac:dyDescent="0.2">
      <c r="A44" s="663"/>
      <c r="B44" s="664"/>
      <c r="C44" s="665"/>
      <c r="D44" s="674"/>
      <c r="E44" s="668"/>
      <c r="F44" s="677">
        <f>SUM(F33:F43)</f>
        <v>0</v>
      </c>
      <c r="G44" s="668"/>
      <c r="H44" s="677">
        <f>SUM(H33:H43)</f>
        <v>0</v>
      </c>
    </row>
    <row r="45" spans="1:256" s="654" customFormat="1" ht="15" x14ac:dyDescent="0.2">
      <c r="A45" s="663"/>
      <c r="B45" s="664"/>
      <c r="C45" s="665"/>
      <c r="D45" s="674"/>
      <c r="E45" s="668"/>
      <c r="F45" s="677"/>
      <c r="G45" s="668"/>
      <c r="H45" s="677"/>
    </row>
    <row r="46" spans="1:256" s="654" customFormat="1" ht="15" x14ac:dyDescent="0.2">
      <c r="A46" s="690"/>
      <c r="B46" s="691" t="s">
        <v>1413</v>
      </c>
      <c r="C46" s="692"/>
      <c r="D46" s="693"/>
      <c r="E46" s="694"/>
      <c r="F46" s="694"/>
      <c r="G46" s="694"/>
      <c r="H46" s="694"/>
    </row>
    <row r="47" spans="1:256" s="699" customFormat="1" ht="14.25" x14ac:dyDescent="0.2">
      <c r="A47" s="695" t="s">
        <v>1308</v>
      </c>
      <c r="B47" s="696" t="s">
        <v>1431</v>
      </c>
      <c r="C47" s="697">
        <v>50</v>
      </c>
      <c r="D47" s="684" t="s">
        <v>250</v>
      </c>
      <c r="E47" s="668"/>
      <c r="F47" s="668">
        <f t="shared" ref="F47:F49" si="4">C47*E47</f>
        <v>0</v>
      </c>
      <c r="G47" s="668"/>
      <c r="H47" s="668">
        <f t="shared" ref="H47:H49" si="5">G47*C47</f>
        <v>0</v>
      </c>
      <c r="I47" s="654"/>
      <c r="J47" s="654"/>
      <c r="K47" s="654"/>
      <c r="L47" s="654"/>
      <c r="M47" s="654"/>
      <c r="N47" s="654"/>
      <c r="O47" s="654"/>
      <c r="P47" s="654"/>
      <c r="Q47" s="654"/>
      <c r="R47" s="654"/>
      <c r="S47" s="654"/>
      <c r="T47" s="654"/>
      <c r="U47" s="654"/>
      <c r="V47" s="654"/>
      <c r="W47" s="654"/>
      <c r="X47" s="654"/>
      <c r="Y47" s="654"/>
      <c r="Z47" s="654"/>
      <c r="AA47" s="654"/>
      <c r="AB47" s="654"/>
      <c r="AC47" s="654"/>
      <c r="AD47" s="654"/>
      <c r="AE47" s="654"/>
      <c r="AF47" s="654"/>
      <c r="AG47" s="654"/>
      <c r="AH47" s="654"/>
      <c r="AI47" s="654"/>
      <c r="AJ47" s="654"/>
      <c r="AK47" s="654"/>
      <c r="AL47" s="654"/>
      <c r="AM47" s="654"/>
      <c r="AN47" s="654"/>
      <c r="AO47" s="654"/>
      <c r="AP47" s="654"/>
      <c r="AQ47" s="654"/>
      <c r="AR47" s="654"/>
      <c r="AS47" s="654"/>
      <c r="AT47" s="654"/>
      <c r="AU47" s="654"/>
      <c r="AV47" s="654"/>
      <c r="AW47" s="654"/>
      <c r="AX47" s="654"/>
      <c r="AY47" s="654"/>
      <c r="AZ47" s="654"/>
      <c r="BA47" s="654"/>
      <c r="BB47" s="654"/>
      <c r="BC47" s="654"/>
      <c r="BD47" s="654"/>
      <c r="BE47" s="654"/>
      <c r="BF47" s="654"/>
      <c r="BG47" s="654"/>
      <c r="BH47" s="654"/>
      <c r="BI47" s="654"/>
      <c r="BJ47" s="654"/>
      <c r="BK47" s="654"/>
      <c r="BL47" s="654"/>
      <c r="BM47" s="654"/>
      <c r="BN47" s="654"/>
      <c r="BO47" s="654"/>
      <c r="BP47" s="654"/>
      <c r="BQ47" s="654"/>
      <c r="BR47" s="654"/>
      <c r="BS47" s="654"/>
      <c r="BT47" s="654"/>
      <c r="BU47" s="654"/>
      <c r="BV47" s="654"/>
      <c r="BW47" s="654"/>
      <c r="BX47" s="654"/>
      <c r="BY47" s="654"/>
      <c r="BZ47" s="654"/>
      <c r="CA47" s="654"/>
      <c r="CB47" s="654"/>
      <c r="CC47" s="654"/>
      <c r="CD47" s="654"/>
      <c r="CE47" s="654"/>
      <c r="CF47" s="654"/>
      <c r="CG47" s="654"/>
      <c r="CH47" s="654"/>
      <c r="CI47" s="654"/>
      <c r="CJ47" s="654"/>
      <c r="CK47" s="654"/>
      <c r="CL47" s="654"/>
      <c r="CM47" s="654"/>
      <c r="CN47" s="654"/>
      <c r="CO47" s="654"/>
      <c r="CP47" s="654"/>
      <c r="CQ47" s="654"/>
      <c r="CR47" s="654"/>
      <c r="CS47" s="654"/>
      <c r="CT47" s="654"/>
      <c r="CU47" s="654"/>
      <c r="CV47" s="654"/>
      <c r="CW47" s="654"/>
      <c r="CX47" s="654"/>
      <c r="CY47" s="654"/>
      <c r="CZ47" s="654"/>
      <c r="DA47" s="654"/>
      <c r="DB47" s="654"/>
      <c r="DC47" s="654"/>
      <c r="DD47" s="654"/>
      <c r="DE47" s="654"/>
      <c r="DF47" s="654"/>
      <c r="DG47" s="654"/>
      <c r="DH47" s="654"/>
      <c r="DI47" s="654"/>
      <c r="DJ47" s="654"/>
      <c r="DK47" s="654"/>
      <c r="DL47" s="654"/>
      <c r="DM47" s="654"/>
      <c r="DN47" s="654"/>
      <c r="DO47" s="654"/>
      <c r="DP47" s="654"/>
      <c r="DQ47" s="654"/>
      <c r="DR47" s="654"/>
      <c r="DS47" s="654"/>
      <c r="DT47" s="654"/>
      <c r="DU47" s="654"/>
      <c r="DV47" s="654"/>
      <c r="DW47" s="654"/>
      <c r="DX47" s="654"/>
      <c r="DY47" s="654"/>
      <c r="DZ47" s="654"/>
      <c r="EA47" s="654"/>
      <c r="EB47" s="654"/>
      <c r="EC47" s="654"/>
      <c r="ED47" s="654"/>
      <c r="EE47" s="654"/>
      <c r="EF47" s="654"/>
      <c r="EG47" s="654"/>
      <c r="EH47" s="654"/>
      <c r="EI47" s="654"/>
      <c r="EJ47" s="654"/>
      <c r="EK47" s="654"/>
      <c r="EL47" s="654"/>
      <c r="EM47" s="654"/>
      <c r="EN47" s="654"/>
      <c r="EO47" s="654"/>
      <c r="EP47" s="654"/>
      <c r="EQ47" s="654"/>
      <c r="ER47" s="654"/>
      <c r="ES47" s="654"/>
      <c r="ET47" s="654"/>
      <c r="EU47" s="654"/>
      <c r="EV47" s="654"/>
      <c r="EW47" s="654"/>
      <c r="EX47" s="654"/>
      <c r="EY47" s="654"/>
      <c r="EZ47" s="654"/>
      <c r="FA47" s="654"/>
      <c r="FB47" s="654"/>
      <c r="FC47" s="654"/>
      <c r="FD47" s="654"/>
      <c r="FE47" s="654"/>
      <c r="FF47" s="654"/>
      <c r="FG47" s="654"/>
      <c r="FH47" s="654"/>
      <c r="FI47" s="654"/>
      <c r="FJ47" s="654"/>
      <c r="FK47" s="654"/>
      <c r="FL47" s="654"/>
      <c r="FM47" s="654"/>
      <c r="FN47" s="654"/>
      <c r="FO47" s="654"/>
      <c r="FP47" s="654"/>
      <c r="FQ47" s="654"/>
      <c r="FR47" s="654"/>
      <c r="FS47" s="654"/>
      <c r="FT47" s="654"/>
      <c r="FU47" s="654"/>
      <c r="FV47" s="654"/>
      <c r="FW47" s="654"/>
      <c r="FX47" s="654"/>
      <c r="FY47" s="654"/>
      <c r="FZ47" s="654"/>
      <c r="GA47" s="654"/>
      <c r="GB47" s="654"/>
      <c r="GC47" s="654"/>
      <c r="GD47" s="654"/>
      <c r="GE47" s="654"/>
      <c r="GF47" s="654"/>
      <c r="GG47" s="654"/>
      <c r="GH47" s="654"/>
      <c r="GI47" s="654"/>
      <c r="GJ47" s="654"/>
      <c r="GK47" s="654"/>
      <c r="GL47" s="654"/>
      <c r="GM47" s="654"/>
      <c r="GN47" s="654"/>
      <c r="GO47" s="654"/>
      <c r="GP47" s="654"/>
      <c r="GQ47" s="654"/>
      <c r="GR47" s="654"/>
      <c r="GS47" s="654"/>
      <c r="GT47" s="654"/>
      <c r="GU47" s="654"/>
      <c r="GV47" s="654"/>
      <c r="GW47" s="654"/>
      <c r="GX47" s="654"/>
      <c r="GY47" s="654"/>
      <c r="GZ47" s="654"/>
      <c r="HA47" s="654"/>
      <c r="HB47" s="654"/>
      <c r="HC47" s="654"/>
      <c r="HD47" s="654"/>
      <c r="HE47" s="654"/>
      <c r="HF47" s="654"/>
      <c r="HG47" s="654"/>
      <c r="HH47" s="654"/>
      <c r="HI47" s="654"/>
      <c r="HJ47" s="654"/>
      <c r="HK47" s="654"/>
      <c r="HL47" s="654"/>
      <c r="HM47" s="654"/>
      <c r="HN47" s="654"/>
      <c r="HO47" s="654"/>
      <c r="HP47" s="654"/>
      <c r="HQ47" s="654"/>
      <c r="HR47" s="654"/>
      <c r="HS47" s="654"/>
      <c r="HT47" s="654"/>
      <c r="HU47" s="654"/>
      <c r="HV47" s="698"/>
      <c r="HW47" s="698"/>
      <c r="HX47" s="698"/>
      <c r="HY47" s="698"/>
      <c r="HZ47" s="698"/>
      <c r="IA47" s="698"/>
      <c r="IB47" s="698"/>
      <c r="IC47" s="698"/>
      <c r="ID47" s="698"/>
      <c r="IE47" s="698"/>
      <c r="IF47" s="698"/>
      <c r="IG47" s="698"/>
      <c r="IH47" s="698"/>
      <c r="II47" s="698"/>
      <c r="IJ47" s="698"/>
      <c r="IK47" s="698"/>
      <c r="IL47" s="698"/>
      <c r="IM47" s="698"/>
      <c r="IN47" s="698"/>
      <c r="IO47" s="698"/>
      <c r="IP47" s="698"/>
      <c r="IQ47" s="698"/>
      <c r="IR47" s="698"/>
      <c r="IS47" s="698"/>
      <c r="IT47" s="698"/>
      <c r="IU47" s="698"/>
      <c r="IV47" s="698"/>
    </row>
    <row r="48" spans="1:256" s="699" customFormat="1" ht="14.25" x14ac:dyDescent="0.2">
      <c r="A48" s="695" t="s">
        <v>1310</v>
      </c>
      <c r="B48" s="696" t="s">
        <v>1733</v>
      </c>
      <c r="C48" s="697">
        <v>50</v>
      </c>
      <c r="D48" s="684" t="s">
        <v>250</v>
      </c>
      <c r="E48" s="668"/>
      <c r="F48" s="668">
        <f t="shared" si="4"/>
        <v>0</v>
      </c>
      <c r="G48" s="668"/>
      <c r="H48" s="668">
        <f t="shared" si="5"/>
        <v>0</v>
      </c>
      <c r="I48" s="654"/>
      <c r="J48" s="654"/>
      <c r="K48" s="654"/>
      <c r="L48" s="654"/>
      <c r="M48" s="654"/>
      <c r="N48" s="654"/>
      <c r="O48" s="654"/>
      <c r="P48" s="654"/>
      <c r="Q48" s="654"/>
      <c r="R48" s="654"/>
      <c r="S48" s="654"/>
      <c r="T48" s="654"/>
      <c r="U48" s="654"/>
      <c r="V48" s="654"/>
      <c r="W48" s="654"/>
      <c r="X48" s="654"/>
      <c r="Y48" s="654"/>
      <c r="Z48" s="654"/>
      <c r="AA48" s="654"/>
      <c r="AB48" s="654"/>
      <c r="AC48" s="654"/>
      <c r="AD48" s="654"/>
      <c r="AE48" s="654"/>
      <c r="AF48" s="654"/>
      <c r="AG48" s="654"/>
      <c r="AH48" s="654"/>
      <c r="AI48" s="654"/>
      <c r="AJ48" s="654"/>
      <c r="AK48" s="654"/>
      <c r="AL48" s="654"/>
      <c r="AM48" s="654"/>
      <c r="AN48" s="654"/>
      <c r="AO48" s="654"/>
      <c r="AP48" s="654"/>
      <c r="AQ48" s="654"/>
      <c r="AR48" s="654"/>
      <c r="AS48" s="654"/>
      <c r="AT48" s="654"/>
      <c r="AU48" s="654"/>
      <c r="AV48" s="654"/>
      <c r="AW48" s="654"/>
      <c r="AX48" s="654"/>
      <c r="AY48" s="654"/>
      <c r="AZ48" s="654"/>
      <c r="BA48" s="654"/>
      <c r="BB48" s="654"/>
      <c r="BC48" s="654"/>
      <c r="BD48" s="654"/>
      <c r="BE48" s="654"/>
      <c r="BF48" s="654"/>
      <c r="BG48" s="654"/>
      <c r="BH48" s="654"/>
      <c r="BI48" s="654"/>
      <c r="BJ48" s="654"/>
      <c r="BK48" s="654"/>
      <c r="BL48" s="654"/>
      <c r="BM48" s="654"/>
      <c r="BN48" s="654"/>
      <c r="BO48" s="654"/>
      <c r="BP48" s="654"/>
      <c r="BQ48" s="654"/>
      <c r="BR48" s="654"/>
      <c r="BS48" s="654"/>
      <c r="BT48" s="654"/>
      <c r="BU48" s="654"/>
      <c r="BV48" s="654"/>
      <c r="BW48" s="654"/>
      <c r="BX48" s="654"/>
      <c r="BY48" s="654"/>
      <c r="BZ48" s="654"/>
      <c r="CA48" s="654"/>
      <c r="CB48" s="654"/>
      <c r="CC48" s="654"/>
      <c r="CD48" s="654"/>
      <c r="CE48" s="654"/>
      <c r="CF48" s="654"/>
      <c r="CG48" s="654"/>
      <c r="CH48" s="654"/>
      <c r="CI48" s="654"/>
      <c r="CJ48" s="654"/>
      <c r="CK48" s="654"/>
      <c r="CL48" s="654"/>
      <c r="CM48" s="654"/>
      <c r="CN48" s="654"/>
      <c r="CO48" s="654"/>
      <c r="CP48" s="654"/>
      <c r="CQ48" s="654"/>
      <c r="CR48" s="654"/>
      <c r="CS48" s="654"/>
      <c r="CT48" s="654"/>
      <c r="CU48" s="654"/>
      <c r="CV48" s="654"/>
      <c r="CW48" s="654"/>
      <c r="CX48" s="654"/>
      <c r="CY48" s="654"/>
      <c r="CZ48" s="654"/>
      <c r="DA48" s="654"/>
      <c r="DB48" s="654"/>
      <c r="DC48" s="654"/>
      <c r="DD48" s="654"/>
      <c r="DE48" s="654"/>
      <c r="DF48" s="654"/>
      <c r="DG48" s="654"/>
      <c r="DH48" s="654"/>
      <c r="DI48" s="654"/>
      <c r="DJ48" s="654"/>
      <c r="DK48" s="654"/>
      <c r="DL48" s="654"/>
      <c r="DM48" s="654"/>
      <c r="DN48" s="654"/>
      <c r="DO48" s="654"/>
      <c r="DP48" s="654"/>
      <c r="DQ48" s="654"/>
      <c r="DR48" s="654"/>
      <c r="DS48" s="654"/>
      <c r="DT48" s="654"/>
      <c r="DU48" s="654"/>
      <c r="DV48" s="654"/>
      <c r="DW48" s="654"/>
      <c r="DX48" s="654"/>
      <c r="DY48" s="654"/>
      <c r="DZ48" s="654"/>
      <c r="EA48" s="654"/>
      <c r="EB48" s="654"/>
      <c r="EC48" s="654"/>
      <c r="ED48" s="654"/>
      <c r="EE48" s="654"/>
      <c r="EF48" s="654"/>
      <c r="EG48" s="654"/>
      <c r="EH48" s="654"/>
      <c r="EI48" s="654"/>
      <c r="EJ48" s="654"/>
      <c r="EK48" s="654"/>
      <c r="EL48" s="654"/>
      <c r="EM48" s="654"/>
      <c r="EN48" s="654"/>
      <c r="EO48" s="654"/>
      <c r="EP48" s="654"/>
      <c r="EQ48" s="654"/>
      <c r="ER48" s="654"/>
      <c r="ES48" s="654"/>
      <c r="ET48" s="654"/>
      <c r="EU48" s="654"/>
      <c r="EV48" s="654"/>
      <c r="EW48" s="654"/>
      <c r="EX48" s="654"/>
      <c r="EY48" s="654"/>
      <c r="EZ48" s="654"/>
      <c r="FA48" s="654"/>
      <c r="FB48" s="654"/>
      <c r="FC48" s="654"/>
      <c r="FD48" s="654"/>
      <c r="FE48" s="654"/>
      <c r="FF48" s="654"/>
      <c r="FG48" s="654"/>
      <c r="FH48" s="654"/>
      <c r="FI48" s="654"/>
      <c r="FJ48" s="654"/>
      <c r="FK48" s="654"/>
      <c r="FL48" s="654"/>
      <c r="FM48" s="654"/>
      <c r="FN48" s="654"/>
      <c r="FO48" s="654"/>
      <c r="FP48" s="654"/>
      <c r="FQ48" s="654"/>
      <c r="FR48" s="654"/>
      <c r="FS48" s="654"/>
      <c r="FT48" s="654"/>
      <c r="FU48" s="654"/>
      <c r="FV48" s="654"/>
      <c r="FW48" s="654"/>
      <c r="FX48" s="654"/>
      <c r="FY48" s="654"/>
      <c r="FZ48" s="654"/>
      <c r="GA48" s="654"/>
      <c r="GB48" s="654"/>
      <c r="GC48" s="654"/>
      <c r="GD48" s="654"/>
      <c r="GE48" s="654"/>
      <c r="GF48" s="654"/>
      <c r="GG48" s="654"/>
      <c r="GH48" s="654"/>
      <c r="GI48" s="654"/>
      <c r="GJ48" s="654"/>
      <c r="GK48" s="654"/>
      <c r="GL48" s="654"/>
      <c r="GM48" s="654"/>
      <c r="GN48" s="654"/>
      <c r="GO48" s="654"/>
      <c r="GP48" s="654"/>
      <c r="GQ48" s="654"/>
      <c r="GR48" s="654"/>
      <c r="GS48" s="654"/>
      <c r="GT48" s="654"/>
      <c r="GU48" s="654"/>
      <c r="GV48" s="654"/>
      <c r="GW48" s="654"/>
      <c r="GX48" s="654"/>
      <c r="GY48" s="654"/>
      <c r="GZ48" s="654"/>
      <c r="HA48" s="654"/>
      <c r="HB48" s="654"/>
      <c r="HC48" s="654"/>
      <c r="HD48" s="654"/>
      <c r="HE48" s="654"/>
      <c r="HF48" s="654"/>
      <c r="HG48" s="654"/>
      <c r="HH48" s="654"/>
      <c r="HI48" s="654"/>
      <c r="HJ48" s="654"/>
      <c r="HK48" s="654"/>
      <c r="HL48" s="654"/>
      <c r="HM48" s="654"/>
      <c r="HN48" s="654"/>
      <c r="HO48" s="654"/>
      <c r="HP48" s="654"/>
      <c r="HQ48" s="654"/>
      <c r="HR48" s="654"/>
      <c r="HS48" s="654"/>
      <c r="HT48" s="654"/>
      <c r="HU48" s="654"/>
      <c r="HV48" s="698"/>
      <c r="HW48" s="698"/>
      <c r="HX48" s="698"/>
      <c r="HY48" s="698"/>
      <c r="HZ48" s="698"/>
      <c r="IA48" s="698"/>
      <c r="IB48" s="698"/>
      <c r="IC48" s="698"/>
      <c r="ID48" s="698"/>
      <c r="IE48" s="698"/>
      <c r="IF48" s="698"/>
      <c r="IG48" s="698"/>
      <c r="IH48" s="698"/>
      <c r="II48" s="698"/>
      <c r="IJ48" s="698"/>
      <c r="IK48" s="698"/>
      <c r="IL48" s="698"/>
      <c r="IM48" s="698"/>
      <c r="IN48" s="698"/>
      <c r="IO48" s="698"/>
      <c r="IP48" s="698"/>
      <c r="IQ48" s="698"/>
      <c r="IR48" s="698"/>
      <c r="IS48" s="698"/>
      <c r="IT48" s="698"/>
      <c r="IU48" s="698"/>
      <c r="IV48" s="698"/>
    </row>
    <row r="49" spans="1:256" s="699" customFormat="1" ht="14.25" x14ac:dyDescent="0.2">
      <c r="A49" s="695" t="s">
        <v>1312</v>
      </c>
      <c r="B49" s="664" t="s">
        <v>1734</v>
      </c>
      <c r="C49" s="665">
        <v>20</v>
      </c>
      <c r="D49" s="674" t="s">
        <v>250</v>
      </c>
      <c r="E49" s="668"/>
      <c r="F49" s="668">
        <f t="shared" si="4"/>
        <v>0</v>
      </c>
      <c r="G49" s="668"/>
      <c r="H49" s="668">
        <f t="shared" si="5"/>
        <v>0</v>
      </c>
      <c r="I49" s="654"/>
      <c r="J49" s="654"/>
      <c r="K49" s="654"/>
      <c r="L49" s="654"/>
      <c r="M49" s="654"/>
      <c r="N49" s="654"/>
      <c r="O49" s="654"/>
      <c r="P49" s="654"/>
      <c r="Q49" s="654"/>
      <c r="R49" s="654"/>
      <c r="S49" s="654"/>
      <c r="T49" s="654"/>
      <c r="U49" s="654"/>
      <c r="V49" s="654"/>
      <c r="W49" s="654"/>
      <c r="X49" s="654"/>
      <c r="Y49" s="654"/>
      <c r="Z49" s="654"/>
      <c r="AA49" s="654"/>
      <c r="AB49" s="654"/>
      <c r="AC49" s="654"/>
      <c r="AD49" s="654"/>
      <c r="AE49" s="654"/>
      <c r="AF49" s="654"/>
      <c r="AG49" s="654"/>
      <c r="AH49" s="654"/>
      <c r="AI49" s="654"/>
      <c r="AJ49" s="654"/>
      <c r="AK49" s="654"/>
      <c r="AL49" s="654"/>
      <c r="AM49" s="654"/>
      <c r="AN49" s="654"/>
      <c r="AO49" s="654"/>
      <c r="AP49" s="654"/>
      <c r="AQ49" s="654"/>
      <c r="AR49" s="654"/>
      <c r="AS49" s="654"/>
      <c r="AT49" s="654"/>
      <c r="AU49" s="654"/>
      <c r="AV49" s="654"/>
      <c r="AW49" s="654"/>
      <c r="AX49" s="654"/>
      <c r="AY49" s="654"/>
      <c r="AZ49" s="654"/>
      <c r="BA49" s="654"/>
      <c r="BB49" s="654"/>
      <c r="BC49" s="654"/>
      <c r="BD49" s="654"/>
      <c r="BE49" s="654"/>
      <c r="BF49" s="654"/>
      <c r="BG49" s="654"/>
      <c r="BH49" s="654"/>
      <c r="BI49" s="654"/>
      <c r="BJ49" s="654"/>
      <c r="BK49" s="654"/>
      <c r="BL49" s="654"/>
      <c r="BM49" s="654"/>
      <c r="BN49" s="654"/>
      <c r="BO49" s="654"/>
      <c r="BP49" s="654"/>
      <c r="BQ49" s="654"/>
      <c r="BR49" s="654"/>
      <c r="BS49" s="654"/>
      <c r="BT49" s="654"/>
      <c r="BU49" s="654"/>
      <c r="BV49" s="654"/>
      <c r="BW49" s="654"/>
      <c r="BX49" s="654"/>
      <c r="BY49" s="654"/>
      <c r="BZ49" s="654"/>
      <c r="CA49" s="654"/>
      <c r="CB49" s="654"/>
      <c r="CC49" s="654"/>
      <c r="CD49" s="654"/>
      <c r="CE49" s="654"/>
      <c r="CF49" s="654"/>
      <c r="CG49" s="654"/>
      <c r="CH49" s="654"/>
      <c r="CI49" s="654"/>
      <c r="CJ49" s="654"/>
      <c r="CK49" s="654"/>
      <c r="CL49" s="654"/>
      <c r="CM49" s="654"/>
      <c r="CN49" s="654"/>
      <c r="CO49" s="654"/>
      <c r="CP49" s="654"/>
      <c r="CQ49" s="654"/>
      <c r="CR49" s="654"/>
      <c r="CS49" s="654"/>
      <c r="CT49" s="654"/>
      <c r="CU49" s="654"/>
      <c r="CV49" s="654"/>
      <c r="CW49" s="654"/>
      <c r="CX49" s="654"/>
      <c r="CY49" s="654"/>
      <c r="CZ49" s="654"/>
      <c r="DA49" s="654"/>
      <c r="DB49" s="654"/>
      <c r="DC49" s="654"/>
      <c r="DD49" s="654"/>
      <c r="DE49" s="654"/>
      <c r="DF49" s="654"/>
      <c r="DG49" s="654"/>
      <c r="DH49" s="654"/>
      <c r="DI49" s="654"/>
      <c r="DJ49" s="654"/>
      <c r="DK49" s="654"/>
      <c r="DL49" s="654"/>
      <c r="DM49" s="654"/>
      <c r="DN49" s="654"/>
      <c r="DO49" s="654"/>
      <c r="DP49" s="654"/>
      <c r="DQ49" s="654"/>
      <c r="DR49" s="654"/>
      <c r="DS49" s="654"/>
      <c r="DT49" s="654"/>
      <c r="DU49" s="654"/>
      <c r="DV49" s="654"/>
      <c r="DW49" s="654"/>
      <c r="DX49" s="654"/>
      <c r="DY49" s="654"/>
      <c r="DZ49" s="654"/>
      <c r="EA49" s="654"/>
      <c r="EB49" s="654"/>
      <c r="EC49" s="654"/>
      <c r="ED49" s="654"/>
      <c r="EE49" s="654"/>
      <c r="EF49" s="654"/>
      <c r="EG49" s="654"/>
      <c r="EH49" s="654"/>
      <c r="EI49" s="654"/>
      <c r="EJ49" s="654"/>
      <c r="EK49" s="654"/>
      <c r="EL49" s="654"/>
      <c r="EM49" s="654"/>
      <c r="EN49" s="654"/>
      <c r="EO49" s="654"/>
      <c r="EP49" s="654"/>
      <c r="EQ49" s="654"/>
      <c r="ER49" s="654"/>
      <c r="ES49" s="654"/>
      <c r="ET49" s="654"/>
      <c r="EU49" s="654"/>
      <c r="EV49" s="654"/>
      <c r="EW49" s="654"/>
      <c r="EX49" s="654"/>
      <c r="EY49" s="654"/>
      <c r="EZ49" s="654"/>
      <c r="FA49" s="654"/>
      <c r="FB49" s="654"/>
      <c r="FC49" s="654"/>
      <c r="FD49" s="654"/>
      <c r="FE49" s="654"/>
      <c r="FF49" s="654"/>
      <c r="FG49" s="654"/>
      <c r="FH49" s="654"/>
      <c r="FI49" s="654"/>
      <c r="FJ49" s="654"/>
      <c r="FK49" s="654"/>
      <c r="FL49" s="654"/>
      <c r="FM49" s="654"/>
      <c r="FN49" s="654"/>
      <c r="FO49" s="654"/>
      <c r="FP49" s="654"/>
      <c r="FQ49" s="654"/>
      <c r="FR49" s="654"/>
      <c r="FS49" s="654"/>
      <c r="FT49" s="654"/>
      <c r="FU49" s="654"/>
      <c r="FV49" s="654"/>
      <c r="FW49" s="654"/>
      <c r="FX49" s="654"/>
      <c r="FY49" s="654"/>
      <c r="FZ49" s="654"/>
      <c r="GA49" s="654"/>
      <c r="GB49" s="654"/>
      <c r="GC49" s="654"/>
      <c r="GD49" s="654"/>
      <c r="GE49" s="654"/>
      <c r="GF49" s="654"/>
      <c r="GG49" s="654"/>
      <c r="GH49" s="654"/>
      <c r="GI49" s="654"/>
      <c r="GJ49" s="654"/>
      <c r="GK49" s="654"/>
      <c r="GL49" s="654"/>
      <c r="GM49" s="654"/>
      <c r="GN49" s="654"/>
      <c r="GO49" s="654"/>
      <c r="GP49" s="654"/>
      <c r="GQ49" s="654"/>
      <c r="GR49" s="654"/>
      <c r="GS49" s="654"/>
      <c r="GT49" s="654"/>
      <c r="GU49" s="654"/>
      <c r="GV49" s="654"/>
      <c r="GW49" s="654"/>
      <c r="GX49" s="654"/>
      <c r="GY49" s="654"/>
      <c r="GZ49" s="654"/>
      <c r="HA49" s="654"/>
      <c r="HB49" s="654"/>
      <c r="HC49" s="654"/>
      <c r="HD49" s="654"/>
      <c r="HE49" s="654"/>
      <c r="HF49" s="654"/>
      <c r="HG49" s="654"/>
      <c r="HH49" s="654"/>
      <c r="HI49" s="654"/>
      <c r="HJ49" s="654"/>
      <c r="HK49" s="654"/>
      <c r="HL49" s="654"/>
      <c r="HM49" s="654"/>
      <c r="HN49" s="654"/>
      <c r="HO49" s="654"/>
      <c r="HP49" s="654"/>
      <c r="HQ49" s="654"/>
      <c r="HR49" s="654"/>
      <c r="HS49" s="654"/>
      <c r="HT49" s="654"/>
      <c r="HU49" s="654"/>
      <c r="HV49" s="698"/>
      <c r="HW49" s="698"/>
      <c r="HX49" s="698"/>
      <c r="HY49" s="698"/>
      <c r="HZ49" s="698"/>
      <c r="IA49" s="698"/>
      <c r="IB49" s="698"/>
      <c r="IC49" s="698"/>
      <c r="ID49" s="698"/>
      <c r="IE49" s="698"/>
      <c r="IF49" s="698"/>
      <c r="IG49" s="698"/>
      <c r="IH49" s="698"/>
      <c r="II49" s="698"/>
      <c r="IJ49" s="698"/>
      <c r="IK49" s="698"/>
      <c r="IL49" s="698"/>
      <c r="IM49" s="698"/>
      <c r="IN49" s="698"/>
      <c r="IO49" s="698"/>
      <c r="IP49" s="698"/>
      <c r="IQ49" s="698"/>
      <c r="IR49" s="698"/>
      <c r="IS49" s="698"/>
      <c r="IT49" s="698"/>
      <c r="IU49" s="698"/>
      <c r="IV49" s="698"/>
    </row>
    <row r="50" spans="1:256" s="654" customFormat="1" ht="15" x14ac:dyDescent="0.2">
      <c r="A50" s="663"/>
      <c r="B50" s="664"/>
      <c r="C50" s="665"/>
      <c r="D50" s="674"/>
      <c r="E50" s="668"/>
      <c r="F50" s="677">
        <f>SUM(F47:F49)</f>
        <v>0</v>
      </c>
      <c r="G50" s="677"/>
      <c r="H50" s="677">
        <f>SUM(H47:H49)</f>
        <v>0</v>
      </c>
    </row>
    <row r="51" spans="1:256" s="654" customFormat="1" ht="14.25" x14ac:dyDescent="0.2">
      <c r="A51" s="663"/>
      <c r="B51" s="664"/>
      <c r="C51" s="665"/>
      <c r="D51" s="674"/>
      <c r="E51" s="668"/>
      <c r="F51" s="668"/>
      <c r="G51" s="668"/>
      <c r="H51" s="668"/>
    </row>
    <row r="52" spans="1:256" ht="37.5" x14ac:dyDescent="0.25">
      <c r="A52" s="700"/>
      <c r="B52" s="701" t="s">
        <v>1492</v>
      </c>
      <c r="C52" s="702"/>
      <c r="D52" s="700"/>
      <c r="E52" s="700"/>
      <c r="F52" s="700"/>
      <c r="G52" s="700"/>
      <c r="H52" s="700"/>
    </row>
    <row r="53" spans="1:256" ht="33.75" x14ac:dyDescent="0.2">
      <c r="A53" s="703"/>
      <c r="B53" s="704" t="s">
        <v>1493</v>
      </c>
      <c r="C53" s="665"/>
      <c r="D53" s="674"/>
      <c r="E53" s="668"/>
      <c r="F53" s="668"/>
      <c r="G53" s="668"/>
      <c r="H53" s="668"/>
      <c r="I53" s="654"/>
      <c r="J53" s="654"/>
      <c r="K53" s="654"/>
      <c r="L53" s="654"/>
      <c r="M53" s="654"/>
      <c r="N53" s="654"/>
      <c r="O53" s="654"/>
      <c r="P53" s="654"/>
      <c r="Q53" s="654"/>
      <c r="R53" s="654"/>
      <c r="S53" s="654"/>
      <c r="T53" s="654"/>
      <c r="U53" s="654"/>
      <c r="V53" s="654"/>
      <c r="W53" s="654"/>
      <c r="X53" s="654"/>
      <c r="Y53" s="654"/>
      <c r="Z53" s="654"/>
      <c r="AA53" s="654"/>
      <c r="AB53" s="654"/>
      <c r="AC53" s="654"/>
      <c r="AD53" s="654"/>
      <c r="AE53" s="654"/>
      <c r="AF53" s="654"/>
      <c r="AG53" s="654"/>
      <c r="AH53" s="654"/>
      <c r="AI53" s="654"/>
      <c r="AJ53" s="654"/>
      <c r="AK53" s="654"/>
      <c r="AL53" s="654"/>
      <c r="AM53" s="654"/>
      <c r="AN53" s="654"/>
      <c r="AO53" s="654"/>
      <c r="AP53" s="654"/>
      <c r="AQ53" s="654"/>
      <c r="AR53" s="654"/>
      <c r="AS53" s="654"/>
      <c r="AT53" s="654"/>
      <c r="AU53" s="654"/>
      <c r="AV53" s="654"/>
      <c r="AW53" s="654"/>
      <c r="AX53" s="654"/>
      <c r="AY53" s="654"/>
      <c r="AZ53" s="654"/>
      <c r="BA53" s="654"/>
      <c r="BB53" s="654"/>
      <c r="BC53" s="654"/>
      <c r="BD53" s="654"/>
      <c r="BE53" s="654"/>
      <c r="BF53" s="654"/>
      <c r="BG53" s="654"/>
      <c r="BH53" s="654"/>
      <c r="BI53" s="654"/>
      <c r="BJ53" s="654"/>
      <c r="BK53" s="654"/>
      <c r="BL53" s="654"/>
      <c r="BM53" s="654"/>
      <c r="BN53" s="654"/>
      <c r="BO53" s="654"/>
      <c r="BP53" s="654"/>
      <c r="BQ53" s="654"/>
      <c r="BR53" s="654"/>
      <c r="BS53" s="654"/>
      <c r="BT53" s="654"/>
      <c r="BU53" s="654"/>
      <c r="BV53" s="654"/>
      <c r="BW53" s="654"/>
      <c r="BX53" s="654"/>
      <c r="BY53" s="654"/>
      <c r="BZ53" s="654"/>
      <c r="CA53" s="654"/>
      <c r="CB53" s="654"/>
      <c r="CC53" s="654"/>
      <c r="CD53" s="654"/>
      <c r="CE53" s="654"/>
      <c r="CF53" s="654"/>
      <c r="CG53" s="654"/>
      <c r="CH53" s="654"/>
      <c r="CI53" s="654"/>
      <c r="CJ53" s="654"/>
      <c r="CK53" s="654"/>
      <c r="CL53" s="654"/>
      <c r="CM53" s="654"/>
      <c r="CN53" s="654"/>
      <c r="CO53" s="654"/>
      <c r="CP53" s="654"/>
      <c r="CQ53" s="654"/>
      <c r="CR53" s="654"/>
    </row>
    <row r="54" spans="1:256" ht="14.25" x14ac:dyDescent="0.2">
      <c r="A54" s="618"/>
      <c r="B54" s="619"/>
      <c r="C54" s="705"/>
    </row>
    <row r="55" spans="1:256" ht="14.25" x14ac:dyDescent="0.2">
      <c r="A55" s="618"/>
      <c r="B55" s="619"/>
      <c r="C55" s="705"/>
    </row>
    <row r="56" spans="1:256" ht="14.25" x14ac:dyDescent="0.2">
      <c r="A56" s="618"/>
      <c r="B56" s="619"/>
      <c r="C56" s="705"/>
    </row>
    <row r="57" spans="1:256" ht="14.25" x14ac:dyDescent="0.2">
      <c r="A57" s="618"/>
      <c r="B57" s="619"/>
      <c r="C57" s="705"/>
    </row>
    <row r="58" spans="1:256" ht="14.25" x14ac:dyDescent="0.2">
      <c r="A58" s="618"/>
      <c r="B58" s="619"/>
      <c r="C58" s="705"/>
    </row>
    <row r="59" spans="1:256" ht="14.25" x14ac:dyDescent="0.2">
      <c r="A59" s="618"/>
      <c r="B59" s="619"/>
      <c r="C59" s="705"/>
    </row>
    <row r="60" spans="1:256" ht="14.25" x14ac:dyDescent="0.2">
      <c r="A60" s="618"/>
      <c r="B60" s="619"/>
      <c r="C60" s="705"/>
    </row>
    <row r="61" spans="1:256" ht="14.25" x14ac:dyDescent="0.2">
      <c r="A61" s="618"/>
      <c r="B61" s="619"/>
      <c r="C61" s="705"/>
    </row>
    <row r="62" spans="1:256" ht="14.25" x14ac:dyDescent="0.2">
      <c r="A62" s="618"/>
      <c r="B62" s="619"/>
      <c r="C62" s="705"/>
    </row>
    <row r="63" spans="1:256" ht="14.25" x14ac:dyDescent="0.2">
      <c r="A63" s="618"/>
      <c r="B63" s="619"/>
      <c r="C63" s="705"/>
    </row>
    <row r="64" spans="1:256" ht="14.25" x14ac:dyDescent="0.2">
      <c r="A64" s="618"/>
      <c r="B64" s="619"/>
      <c r="C64" s="705"/>
    </row>
    <row r="65" spans="1:3" ht="14.25" x14ac:dyDescent="0.2">
      <c r="A65" s="618"/>
      <c r="B65" s="619"/>
      <c r="C65" s="705"/>
    </row>
    <row r="66" spans="1:3" ht="14.25" x14ac:dyDescent="0.2">
      <c r="A66" s="618"/>
      <c r="B66" s="619"/>
      <c r="C66" s="705"/>
    </row>
    <row r="67" spans="1:3" ht="14.25" x14ac:dyDescent="0.2">
      <c r="A67" s="618"/>
      <c r="B67" s="619"/>
      <c r="C67" s="705"/>
    </row>
    <row r="68" spans="1:3" ht="14.25" x14ac:dyDescent="0.2">
      <c r="A68" s="618"/>
      <c r="B68" s="619"/>
      <c r="C68" s="705"/>
    </row>
    <row r="69" spans="1:3" ht="14.25" x14ac:dyDescent="0.2">
      <c r="A69" s="618"/>
      <c r="B69" s="619"/>
      <c r="C69" s="705"/>
    </row>
    <row r="70" spans="1:3" ht="14.25" x14ac:dyDescent="0.2">
      <c r="A70" s="618"/>
      <c r="B70" s="619"/>
      <c r="C70" s="705"/>
    </row>
    <row r="71" spans="1:3" ht="14.25" x14ac:dyDescent="0.2">
      <c r="A71" s="618"/>
      <c r="B71" s="619"/>
      <c r="C71" s="705"/>
    </row>
    <row r="72" spans="1:3" ht="14.25" x14ac:dyDescent="0.2">
      <c r="A72" s="618"/>
      <c r="B72" s="619"/>
      <c r="C72" s="705"/>
    </row>
    <row r="73" spans="1:3" ht="14.25" x14ac:dyDescent="0.2">
      <c r="A73" s="618"/>
      <c r="B73" s="619"/>
      <c r="C73" s="705"/>
    </row>
    <row r="74" spans="1:3" ht="14.25" x14ac:dyDescent="0.2">
      <c r="A74" s="618"/>
      <c r="B74" s="619"/>
      <c r="C74" s="705"/>
    </row>
    <row r="75" spans="1:3" ht="14.25" x14ac:dyDescent="0.2">
      <c r="A75" s="618"/>
      <c r="B75" s="619"/>
      <c r="C75" s="705"/>
    </row>
    <row r="76" spans="1:3" ht="14.25" x14ac:dyDescent="0.2">
      <c r="A76" s="618"/>
      <c r="B76" s="619"/>
      <c r="C76" s="705"/>
    </row>
    <row r="77" spans="1:3" ht="14.25" x14ac:dyDescent="0.2">
      <c r="A77" s="618"/>
      <c r="B77" s="619"/>
      <c r="C77" s="705"/>
    </row>
    <row r="78" spans="1:3" ht="14.25" x14ac:dyDescent="0.2">
      <c r="A78" s="618"/>
      <c r="B78" s="619"/>
      <c r="C78" s="705"/>
    </row>
    <row r="79" spans="1:3" ht="14.25" x14ac:dyDescent="0.2">
      <c r="A79" s="618"/>
      <c r="B79" s="619"/>
      <c r="C79" s="705"/>
    </row>
    <row r="80" spans="1:3" ht="14.25" x14ac:dyDescent="0.2">
      <c r="A80" s="618"/>
      <c r="B80" s="619"/>
      <c r="C80" s="705"/>
    </row>
    <row r="81" spans="1:3" ht="14.25" x14ac:dyDescent="0.2">
      <c r="A81" s="618"/>
      <c r="B81" s="619"/>
      <c r="C81" s="705"/>
    </row>
    <row r="82" spans="1:3" ht="14.25" x14ac:dyDescent="0.2">
      <c r="A82" s="618"/>
      <c r="B82" s="619"/>
      <c r="C82" s="705"/>
    </row>
    <row r="83" spans="1:3" ht="14.25" x14ac:dyDescent="0.2">
      <c r="A83" s="618"/>
      <c r="B83" s="619"/>
      <c r="C83" s="705"/>
    </row>
    <row r="84" spans="1:3" ht="14.25" x14ac:dyDescent="0.2">
      <c r="A84" s="618"/>
      <c r="B84" s="619"/>
      <c r="C84" s="705"/>
    </row>
    <row r="85" spans="1:3" ht="14.25" x14ac:dyDescent="0.2">
      <c r="A85" s="618"/>
      <c r="B85" s="619"/>
      <c r="C85" s="705"/>
    </row>
    <row r="86" spans="1:3" ht="14.25" x14ac:dyDescent="0.2">
      <c r="A86" s="618"/>
      <c r="B86" s="619"/>
      <c r="C86" s="705"/>
    </row>
    <row r="87" spans="1:3" ht="14.25" x14ac:dyDescent="0.2">
      <c r="A87" s="618"/>
      <c r="B87" s="619"/>
      <c r="C87" s="705"/>
    </row>
    <row r="88" spans="1:3" ht="14.25" x14ac:dyDescent="0.2">
      <c r="A88" s="618"/>
      <c r="B88" s="619"/>
      <c r="C88" s="705"/>
    </row>
    <row r="89" spans="1:3" ht="14.25" x14ac:dyDescent="0.2">
      <c r="A89" s="618"/>
      <c r="B89" s="619"/>
      <c r="C89" s="705"/>
    </row>
    <row r="90" spans="1:3" ht="14.25" x14ac:dyDescent="0.2">
      <c r="A90" s="618"/>
      <c r="B90" s="619"/>
      <c r="C90" s="705"/>
    </row>
    <row r="91" spans="1:3" ht="14.25" x14ac:dyDescent="0.2">
      <c r="A91" s="618"/>
      <c r="B91" s="619"/>
      <c r="C91" s="705"/>
    </row>
    <row r="92" spans="1:3" ht="14.25" x14ac:dyDescent="0.2">
      <c r="A92" s="618"/>
      <c r="B92" s="619"/>
      <c r="C92" s="705"/>
    </row>
    <row r="93" spans="1:3" ht="14.25" x14ac:dyDescent="0.2">
      <c r="A93" s="618"/>
      <c r="B93" s="619"/>
      <c r="C93" s="705"/>
    </row>
    <row r="94" spans="1:3" ht="14.25" x14ac:dyDescent="0.2">
      <c r="A94" s="618"/>
      <c r="B94" s="619"/>
      <c r="C94" s="705"/>
    </row>
    <row r="95" spans="1:3" ht="14.25" x14ac:dyDescent="0.2">
      <c r="A95" s="618"/>
      <c r="B95" s="619"/>
      <c r="C95" s="705"/>
    </row>
    <row r="96" spans="1:3" ht="14.25" x14ac:dyDescent="0.2">
      <c r="A96" s="618"/>
      <c r="B96" s="619"/>
      <c r="C96" s="705"/>
    </row>
    <row r="97" spans="1:3" ht="14.25" x14ac:dyDescent="0.2">
      <c r="A97" s="618"/>
      <c r="B97" s="619"/>
      <c r="C97" s="705"/>
    </row>
    <row r="98" spans="1:3" ht="14.25" x14ac:dyDescent="0.2">
      <c r="A98" s="618"/>
      <c r="B98" s="619"/>
      <c r="C98" s="705"/>
    </row>
    <row r="99" spans="1:3" ht="14.25" x14ac:dyDescent="0.2">
      <c r="A99" s="618"/>
      <c r="B99" s="619"/>
      <c r="C99" s="705"/>
    </row>
    <row r="100" spans="1:3" ht="14.25" x14ac:dyDescent="0.2">
      <c r="A100" s="618"/>
      <c r="B100" s="619"/>
      <c r="C100" s="705"/>
    </row>
    <row r="101" spans="1:3" ht="14.25" x14ac:dyDescent="0.2">
      <c r="A101" s="618"/>
      <c r="B101" s="619"/>
      <c r="C101" s="705"/>
    </row>
    <row r="102" spans="1:3" ht="14.25" x14ac:dyDescent="0.2">
      <c r="A102" s="618"/>
      <c r="B102" s="619"/>
      <c r="C102" s="705"/>
    </row>
    <row r="103" spans="1:3" ht="14.25" x14ac:dyDescent="0.2">
      <c r="A103" s="618"/>
      <c r="B103" s="619"/>
      <c r="C103" s="705"/>
    </row>
    <row r="104" spans="1:3" ht="14.25" x14ac:dyDescent="0.2">
      <c r="A104" s="618"/>
      <c r="B104" s="619"/>
      <c r="C104" s="705"/>
    </row>
    <row r="105" spans="1:3" ht="14.25" x14ac:dyDescent="0.2">
      <c r="A105" s="618"/>
      <c r="B105" s="619"/>
      <c r="C105" s="705"/>
    </row>
    <row r="106" spans="1:3" ht="14.25" x14ac:dyDescent="0.2">
      <c r="A106" s="618"/>
      <c r="B106" s="619"/>
      <c r="C106" s="705"/>
    </row>
    <row r="107" spans="1:3" ht="14.25" x14ac:dyDescent="0.2">
      <c r="A107" s="618"/>
      <c r="B107" s="619"/>
      <c r="C107" s="705"/>
    </row>
    <row r="108" spans="1:3" ht="14.25" x14ac:dyDescent="0.2">
      <c r="A108" s="618"/>
      <c r="B108" s="619"/>
      <c r="C108" s="705"/>
    </row>
    <row r="109" spans="1:3" ht="14.25" x14ac:dyDescent="0.2">
      <c r="A109" s="618"/>
      <c r="B109" s="619"/>
      <c r="C109" s="705"/>
    </row>
    <row r="110" spans="1:3" ht="14.25" x14ac:dyDescent="0.2">
      <c r="A110" s="618"/>
      <c r="B110" s="619"/>
      <c r="C110" s="705"/>
    </row>
    <row r="111" spans="1:3" ht="14.25" x14ac:dyDescent="0.2">
      <c r="A111" s="618"/>
      <c r="B111" s="619"/>
      <c r="C111" s="705"/>
    </row>
    <row r="112" spans="1:3" ht="14.25" x14ac:dyDescent="0.2">
      <c r="A112" s="618"/>
      <c r="B112" s="619"/>
      <c r="C112" s="705"/>
    </row>
    <row r="113" spans="1:3" ht="14.25" x14ac:dyDescent="0.2">
      <c r="A113" s="618"/>
      <c r="B113" s="619"/>
      <c r="C113" s="705"/>
    </row>
    <row r="114" spans="1:3" ht="14.25" x14ac:dyDescent="0.2">
      <c r="A114" s="618"/>
      <c r="B114" s="619"/>
      <c r="C114" s="705"/>
    </row>
    <row r="115" spans="1:3" ht="14.25" x14ac:dyDescent="0.2">
      <c r="A115" s="618"/>
      <c r="B115" s="619"/>
      <c r="C115" s="705"/>
    </row>
    <row r="116" spans="1:3" ht="14.25" x14ac:dyDescent="0.2">
      <c r="A116" s="618"/>
      <c r="B116" s="619"/>
      <c r="C116" s="705"/>
    </row>
    <row r="117" spans="1:3" ht="14.25" x14ac:dyDescent="0.2">
      <c r="A117" s="618"/>
      <c r="B117" s="619"/>
      <c r="C117" s="705"/>
    </row>
    <row r="118" spans="1:3" ht="14.25" x14ac:dyDescent="0.2">
      <c r="A118" s="618"/>
      <c r="B118" s="619"/>
      <c r="C118" s="705"/>
    </row>
    <row r="119" spans="1:3" ht="14.25" x14ac:dyDescent="0.2">
      <c r="A119" s="618"/>
      <c r="B119" s="619"/>
      <c r="C119" s="705"/>
    </row>
    <row r="120" spans="1:3" ht="14.25" x14ac:dyDescent="0.2">
      <c r="A120" s="618"/>
      <c r="B120" s="619"/>
      <c r="C120" s="705"/>
    </row>
    <row r="121" spans="1:3" ht="14.25" x14ac:dyDescent="0.2">
      <c r="A121" s="618"/>
      <c r="B121" s="619"/>
      <c r="C121" s="705"/>
    </row>
    <row r="122" spans="1:3" ht="14.25" x14ac:dyDescent="0.2">
      <c r="A122" s="618"/>
      <c r="B122" s="619"/>
      <c r="C122" s="705"/>
    </row>
    <row r="123" spans="1:3" ht="14.25" x14ac:dyDescent="0.2">
      <c r="A123" s="618"/>
      <c r="B123" s="619"/>
      <c r="C123" s="705"/>
    </row>
    <row r="124" spans="1:3" ht="14.25" x14ac:dyDescent="0.2">
      <c r="A124" s="618"/>
      <c r="B124" s="619"/>
      <c r="C124" s="705"/>
    </row>
    <row r="125" spans="1:3" ht="14.25" x14ac:dyDescent="0.2">
      <c r="A125" s="618"/>
      <c r="B125" s="619"/>
      <c r="C125" s="705"/>
    </row>
    <row r="126" spans="1:3" ht="14.25" x14ac:dyDescent="0.2">
      <c r="A126" s="618"/>
      <c r="B126" s="619"/>
      <c r="C126" s="705"/>
    </row>
    <row r="127" spans="1:3" ht="14.25" x14ac:dyDescent="0.2">
      <c r="A127" s="618"/>
      <c r="B127" s="619"/>
      <c r="C127" s="705"/>
    </row>
    <row r="128" spans="1:3" ht="14.25" x14ac:dyDescent="0.2">
      <c r="A128" s="618"/>
      <c r="B128" s="619"/>
      <c r="C128" s="705"/>
    </row>
    <row r="129" spans="1:3" ht="14.25" x14ac:dyDescent="0.2">
      <c r="A129" s="618"/>
      <c r="B129" s="619"/>
      <c r="C129" s="705"/>
    </row>
    <row r="130" spans="1:3" ht="14.25" x14ac:dyDescent="0.2">
      <c r="A130" s="618"/>
      <c r="B130" s="619"/>
      <c r="C130" s="705"/>
    </row>
    <row r="131" spans="1:3" ht="14.25" x14ac:dyDescent="0.2">
      <c r="A131" s="618"/>
      <c r="B131" s="619"/>
      <c r="C131" s="705"/>
    </row>
    <row r="132" spans="1:3" ht="14.25" x14ac:dyDescent="0.2">
      <c r="A132" s="618"/>
      <c r="B132" s="619"/>
      <c r="C132" s="705"/>
    </row>
    <row r="133" spans="1:3" ht="14.25" x14ac:dyDescent="0.2">
      <c r="A133" s="618"/>
      <c r="B133" s="619"/>
      <c r="C133" s="705"/>
    </row>
    <row r="134" spans="1:3" ht="14.25" x14ac:dyDescent="0.2">
      <c r="A134" s="618"/>
      <c r="B134" s="619"/>
      <c r="C134" s="705"/>
    </row>
    <row r="135" spans="1:3" ht="14.25" x14ac:dyDescent="0.2">
      <c r="A135" s="618"/>
      <c r="B135" s="619"/>
      <c r="C135" s="705"/>
    </row>
    <row r="136" spans="1:3" ht="14.25" x14ac:dyDescent="0.2">
      <c r="A136" s="618"/>
      <c r="B136" s="619"/>
      <c r="C136" s="705"/>
    </row>
    <row r="137" spans="1:3" ht="14.25" x14ac:dyDescent="0.2">
      <c r="A137" s="618"/>
      <c r="B137" s="619"/>
      <c r="C137" s="705"/>
    </row>
    <row r="138" spans="1:3" ht="14.25" x14ac:dyDescent="0.2">
      <c r="A138" s="618"/>
      <c r="B138" s="619"/>
      <c r="C138" s="705"/>
    </row>
    <row r="139" spans="1:3" ht="14.25" x14ac:dyDescent="0.2">
      <c r="A139" s="618"/>
      <c r="B139" s="619"/>
      <c r="C139" s="705"/>
    </row>
    <row r="140" spans="1:3" ht="14.25" x14ac:dyDescent="0.2">
      <c r="A140" s="618"/>
      <c r="B140" s="619"/>
      <c r="C140" s="705"/>
    </row>
    <row r="141" spans="1:3" ht="14.25" x14ac:dyDescent="0.2">
      <c r="A141" s="618"/>
      <c r="B141" s="619"/>
      <c r="C141" s="705"/>
    </row>
    <row r="142" spans="1:3" ht="14.25" x14ac:dyDescent="0.2">
      <c r="A142" s="618"/>
      <c r="B142" s="619"/>
      <c r="C142" s="705"/>
    </row>
    <row r="143" spans="1:3" ht="14.25" x14ac:dyDescent="0.2">
      <c r="A143" s="618"/>
      <c r="B143" s="619"/>
      <c r="C143" s="705"/>
    </row>
    <row r="144" spans="1:3" ht="14.25" x14ac:dyDescent="0.2">
      <c r="A144" s="618"/>
      <c r="B144" s="619"/>
      <c r="C144" s="705"/>
    </row>
    <row r="145" spans="1:3" ht="14.25" x14ac:dyDescent="0.2">
      <c r="A145" s="618"/>
      <c r="B145" s="619"/>
      <c r="C145" s="705"/>
    </row>
    <row r="146" spans="1:3" ht="14.25" x14ac:dyDescent="0.2">
      <c r="A146" s="618"/>
      <c r="B146" s="619"/>
      <c r="C146" s="705"/>
    </row>
    <row r="147" spans="1:3" ht="14.25" x14ac:dyDescent="0.2">
      <c r="A147" s="618"/>
      <c r="B147" s="619"/>
      <c r="C147" s="705"/>
    </row>
    <row r="148" spans="1:3" ht="14.25" x14ac:dyDescent="0.2">
      <c r="A148" s="618"/>
      <c r="B148" s="619"/>
      <c r="C148" s="705"/>
    </row>
    <row r="149" spans="1:3" ht="14.25" x14ac:dyDescent="0.2">
      <c r="A149" s="618"/>
      <c r="B149" s="619"/>
      <c r="C149" s="705"/>
    </row>
    <row r="150" spans="1:3" ht="14.25" x14ac:dyDescent="0.2">
      <c r="A150" s="618"/>
      <c r="B150" s="619"/>
      <c r="C150" s="705"/>
    </row>
    <row r="151" spans="1:3" ht="14.25" x14ac:dyDescent="0.2">
      <c r="A151" s="618"/>
      <c r="B151" s="619"/>
      <c r="C151" s="705"/>
    </row>
    <row r="152" spans="1:3" ht="14.25" x14ac:dyDescent="0.2">
      <c r="A152" s="618"/>
      <c r="B152" s="619"/>
      <c r="C152" s="705"/>
    </row>
    <row r="153" spans="1:3" ht="14.25" x14ac:dyDescent="0.2">
      <c r="A153" s="618"/>
      <c r="B153" s="619"/>
      <c r="C153" s="705"/>
    </row>
    <row r="154" spans="1:3" ht="14.25" x14ac:dyDescent="0.2">
      <c r="A154" s="618"/>
      <c r="B154" s="619"/>
      <c r="C154" s="705"/>
    </row>
    <row r="155" spans="1:3" ht="14.25" x14ac:dyDescent="0.2">
      <c r="A155" s="618"/>
      <c r="B155" s="619"/>
      <c r="C155" s="705"/>
    </row>
    <row r="156" spans="1:3" ht="14.25" x14ac:dyDescent="0.2">
      <c r="A156" s="618"/>
      <c r="B156" s="619"/>
      <c r="C156" s="705"/>
    </row>
    <row r="157" spans="1:3" ht="14.25" x14ac:dyDescent="0.2">
      <c r="A157" s="618"/>
      <c r="B157" s="619"/>
      <c r="C157" s="705"/>
    </row>
    <row r="158" spans="1:3" ht="14.25" x14ac:dyDescent="0.2">
      <c r="A158" s="618"/>
      <c r="B158" s="619"/>
      <c r="C158" s="705"/>
    </row>
    <row r="159" spans="1:3" ht="14.25" x14ac:dyDescent="0.2">
      <c r="A159" s="618"/>
      <c r="B159" s="619"/>
      <c r="C159" s="705"/>
    </row>
    <row r="160" spans="1:3" ht="14.25" x14ac:dyDescent="0.2">
      <c r="A160" s="618"/>
      <c r="B160" s="619"/>
      <c r="C160" s="705"/>
    </row>
    <row r="161" spans="1:3" ht="14.25" x14ac:dyDescent="0.2">
      <c r="A161" s="618"/>
      <c r="B161" s="619"/>
      <c r="C161" s="705"/>
    </row>
    <row r="162" spans="1:3" ht="14.25" x14ac:dyDescent="0.2">
      <c r="A162" s="618"/>
      <c r="B162" s="619"/>
      <c r="C162" s="705"/>
    </row>
    <row r="163" spans="1:3" ht="14.25" x14ac:dyDescent="0.2">
      <c r="A163" s="618"/>
      <c r="B163" s="619"/>
      <c r="C163" s="705"/>
    </row>
    <row r="164" spans="1:3" ht="14.25" x14ac:dyDescent="0.2">
      <c r="A164" s="618"/>
      <c r="B164" s="619"/>
      <c r="C164" s="705"/>
    </row>
    <row r="165" spans="1:3" ht="14.25" x14ac:dyDescent="0.2">
      <c r="A165" s="618"/>
      <c r="B165" s="619"/>
      <c r="C165" s="705"/>
    </row>
    <row r="166" spans="1:3" ht="14.25" x14ac:dyDescent="0.2">
      <c r="A166" s="618"/>
      <c r="B166" s="619"/>
      <c r="C166" s="705"/>
    </row>
    <row r="167" spans="1:3" ht="14.25" x14ac:dyDescent="0.2">
      <c r="A167" s="618"/>
      <c r="B167" s="619"/>
      <c r="C167" s="705"/>
    </row>
    <row r="168" spans="1:3" ht="14.25" x14ac:dyDescent="0.2">
      <c r="A168" s="618"/>
      <c r="B168" s="619"/>
      <c r="C168" s="705"/>
    </row>
    <row r="169" spans="1:3" ht="14.25" x14ac:dyDescent="0.2">
      <c r="A169" s="618"/>
      <c r="B169" s="619"/>
      <c r="C169" s="705"/>
    </row>
    <row r="170" spans="1:3" ht="14.25" x14ac:dyDescent="0.2">
      <c r="A170" s="618"/>
      <c r="B170" s="619"/>
      <c r="C170" s="705"/>
    </row>
    <row r="171" spans="1:3" ht="14.25" x14ac:dyDescent="0.2">
      <c r="A171" s="618"/>
      <c r="B171" s="619"/>
      <c r="C171" s="705"/>
    </row>
    <row r="172" spans="1:3" ht="14.25" x14ac:dyDescent="0.2">
      <c r="A172" s="618"/>
      <c r="B172" s="619"/>
      <c r="C172" s="705"/>
    </row>
    <row r="173" spans="1:3" ht="14.25" x14ac:dyDescent="0.2">
      <c r="A173" s="618"/>
      <c r="B173" s="619"/>
      <c r="C173" s="705"/>
    </row>
    <row r="174" spans="1:3" ht="14.25" x14ac:dyDescent="0.2">
      <c r="A174" s="618"/>
      <c r="B174" s="619"/>
      <c r="C174" s="705"/>
    </row>
    <row r="175" spans="1:3" ht="14.25" x14ac:dyDescent="0.2">
      <c r="A175" s="618"/>
      <c r="B175" s="619"/>
      <c r="C175" s="705"/>
    </row>
    <row r="176" spans="1:3" ht="14.25" x14ac:dyDescent="0.2">
      <c r="A176" s="618"/>
      <c r="B176" s="619"/>
      <c r="C176" s="705"/>
    </row>
    <row r="177" spans="1:3" ht="14.25" x14ac:dyDescent="0.2">
      <c r="A177" s="618"/>
      <c r="B177" s="619"/>
      <c r="C177" s="705"/>
    </row>
    <row r="178" spans="1:3" ht="14.25" x14ac:dyDescent="0.2">
      <c r="A178" s="618"/>
      <c r="B178" s="619"/>
      <c r="C178" s="705"/>
    </row>
    <row r="179" spans="1:3" ht="14.25" x14ac:dyDescent="0.2">
      <c r="A179" s="618"/>
      <c r="B179" s="619"/>
      <c r="C179" s="705"/>
    </row>
    <row r="180" spans="1:3" ht="14.25" x14ac:dyDescent="0.2">
      <c r="A180" s="618"/>
      <c r="B180" s="619"/>
      <c r="C180" s="705"/>
    </row>
    <row r="181" spans="1:3" ht="14.25" x14ac:dyDescent="0.2">
      <c r="A181" s="618"/>
      <c r="B181" s="619"/>
      <c r="C181" s="705"/>
    </row>
    <row r="182" spans="1:3" ht="14.25" x14ac:dyDescent="0.2">
      <c r="A182" s="618"/>
      <c r="B182" s="619"/>
      <c r="C182" s="705"/>
    </row>
    <row r="183" spans="1:3" ht="14.25" x14ac:dyDescent="0.2">
      <c r="A183" s="618"/>
      <c r="B183" s="619"/>
      <c r="C183" s="705"/>
    </row>
    <row r="184" spans="1:3" ht="14.25" x14ac:dyDescent="0.2">
      <c r="A184" s="618"/>
      <c r="B184" s="619"/>
      <c r="C184" s="705"/>
    </row>
    <row r="185" spans="1:3" ht="14.25" x14ac:dyDescent="0.2">
      <c r="A185" s="618"/>
      <c r="B185" s="619"/>
      <c r="C185" s="705"/>
    </row>
    <row r="186" spans="1:3" ht="14.25" x14ac:dyDescent="0.2">
      <c r="A186" s="618"/>
      <c r="B186" s="619"/>
      <c r="C186" s="705"/>
    </row>
    <row r="187" spans="1:3" ht="14.25" x14ac:dyDescent="0.2">
      <c r="A187" s="618"/>
      <c r="B187" s="619"/>
      <c r="C187" s="705"/>
    </row>
    <row r="188" spans="1:3" ht="14.25" x14ac:dyDescent="0.2">
      <c r="A188" s="618"/>
      <c r="B188" s="619"/>
      <c r="C188" s="705"/>
    </row>
    <row r="189" spans="1:3" ht="14.25" x14ac:dyDescent="0.2">
      <c r="A189" s="618"/>
      <c r="B189" s="619"/>
      <c r="C189" s="705"/>
    </row>
    <row r="190" spans="1:3" ht="14.25" x14ac:dyDescent="0.2">
      <c r="A190" s="618"/>
      <c r="B190" s="619"/>
      <c r="C190" s="705"/>
    </row>
    <row r="191" spans="1:3" ht="14.25" x14ac:dyDescent="0.2">
      <c r="A191" s="618"/>
      <c r="B191" s="619"/>
      <c r="C191" s="705"/>
    </row>
    <row r="192" spans="1:3" ht="14.25" x14ac:dyDescent="0.2">
      <c r="A192" s="618"/>
      <c r="B192" s="619"/>
      <c r="C192" s="705"/>
    </row>
    <row r="193" spans="1:3" ht="14.25" x14ac:dyDescent="0.2">
      <c r="A193" s="618"/>
      <c r="B193" s="619"/>
      <c r="C193" s="705"/>
    </row>
    <row r="194" spans="1:3" ht="14.25" x14ac:dyDescent="0.2">
      <c r="A194" s="618"/>
      <c r="B194" s="619"/>
      <c r="C194" s="705"/>
    </row>
    <row r="195" spans="1:3" ht="14.25" x14ac:dyDescent="0.2">
      <c r="A195" s="618"/>
      <c r="B195" s="619"/>
      <c r="C195" s="705"/>
    </row>
    <row r="196" spans="1:3" ht="14.25" x14ac:dyDescent="0.2">
      <c r="A196" s="618"/>
      <c r="B196" s="619"/>
      <c r="C196" s="705"/>
    </row>
    <row r="197" spans="1:3" ht="14.25" x14ac:dyDescent="0.2">
      <c r="A197" s="618"/>
      <c r="B197" s="619"/>
      <c r="C197" s="705"/>
    </row>
    <row r="198" spans="1:3" ht="14.25" x14ac:dyDescent="0.2">
      <c r="A198" s="618"/>
      <c r="B198" s="619"/>
      <c r="C198" s="705"/>
    </row>
    <row r="199" spans="1:3" ht="14.25" x14ac:dyDescent="0.2">
      <c r="A199" s="618"/>
      <c r="B199" s="619"/>
      <c r="C199" s="705"/>
    </row>
    <row r="200" spans="1:3" ht="14.25" x14ac:dyDescent="0.2">
      <c r="A200" s="618"/>
      <c r="B200" s="619"/>
      <c r="C200" s="705"/>
    </row>
    <row r="201" spans="1:3" ht="14.25" x14ac:dyDescent="0.2">
      <c r="A201" s="618"/>
      <c r="B201" s="619"/>
      <c r="C201" s="705"/>
    </row>
    <row r="202" spans="1:3" ht="14.25" x14ac:dyDescent="0.2">
      <c r="A202" s="618"/>
      <c r="B202" s="619"/>
      <c r="C202" s="705"/>
    </row>
    <row r="203" spans="1:3" ht="14.25" x14ac:dyDescent="0.2">
      <c r="A203" s="618"/>
      <c r="B203" s="619"/>
      <c r="C203" s="705"/>
    </row>
    <row r="204" spans="1:3" ht="14.25" x14ac:dyDescent="0.2">
      <c r="A204" s="618"/>
      <c r="B204" s="619"/>
      <c r="C204" s="705"/>
    </row>
    <row r="205" spans="1:3" ht="14.25" x14ac:dyDescent="0.2">
      <c r="A205" s="618"/>
      <c r="B205" s="619"/>
      <c r="C205" s="705"/>
    </row>
    <row r="206" spans="1:3" ht="14.25" x14ac:dyDescent="0.2">
      <c r="A206" s="618"/>
      <c r="B206" s="619"/>
      <c r="C206" s="705"/>
    </row>
    <row r="207" spans="1:3" ht="14.25" x14ac:dyDescent="0.2">
      <c r="A207" s="618"/>
      <c r="B207" s="619"/>
      <c r="C207" s="705"/>
    </row>
    <row r="208" spans="1:3" ht="14.25" x14ac:dyDescent="0.2">
      <c r="A208" s="618"/>
      <c r="B208" s="619"/>
      <c r="C208" s="705"/>
    </row>
    <row r="209" spans="1:3" ht="14.25" x14ac:dyDescent="0.2">
      <c r="A209" s="618"/>
      <c r="B209" s="619"/>
      <c r="C209" s="705"/>
    </row>
    <row r="210" spans="1:3" ht="14.25" x14ac:dyDescent="0.2">
      <c r="A210" s="618"/>
      <c r="B210" s="619"/>
      <c r="C210" s="705"/>
    </row>
    <row r="211" spans="1:3" ht="14.25" x14ac:dyDescent="0.2">
      <c r="A211" s="618"/>
      <c r="B211" s="619"/>
      <c r="C211" s="705"/>
    </row>
    <row r="212" spans="1:3" ht="14.25" x14ac:dyDescent="0.2">
      <c r="A212" s="618"/>
      <c r="B212" s="619"/>
      <c r="C212" s="705"/>
    </row>
    <row r="213" spans="1:3" ht="14.25" x14ac:dyDescent="0.2">
      <c r="A213" s="618"/>
      <c r="B213" s="619"/>
      <c r="C213" s="705"/>
    </row>
    <row r="214" spans="1:3" ht="14.25" x14ac:dyDescent="0.2">
      <c r="A214" s="618"/>
      <c r="B214" s="619"/>
      <c r="C214" s="705"/>
    </row>
    <row r="215" spans="1:3" ht="14.25" x14ac:dyDescent="0.2">
      <c r="A215" s="618"/>
      <c r="B215" s="619"/>
      <c r="C215" s="705"/>
    </row>
    <row r="216" spans="1:3" ht="14.25" x14ac:dyDescent="0.2">
      <c r="A216" s="618"/>
      <c r="B216" s="619"/>
      <c r="C216" s="705"/>
    </row>
    <row r="217" spans="1:3" ht="14.25" x14ac:dyDescent="0.2">
      <c r="A217" s="618"/>
      <c r="B217" s="619"/>
      <c r="C217" s="705"/>
    </row>
    <row r="218" spans="1:3" ht="14.25" x14ac:dyDescent="0.2">
      <c r="A218" s="618"/>
      <c r="B218" s="619"/>
      <c r="C218" s="705"/>
    </row>
    <row r="219" spans="1:3" ht="14.25" x14ac:dyDescent="0.2">
      <c r="A219" s="618"/>
      <c r="B219" s="619"/>
      <c r="C219" s="705"/>
    </row>
    <row r="220" spans="1:3" ht="14.25" x14ac:dyDescent="0.2">
      <c r="A220" s="618"/>
      <c r="B220" s="619"/>
      <c r="C220" s="705"/>
    </row>
    <row r="221" spans="1:3" ht="14.25" x14ac:dyDescent="0.2">
      <c r="A221" s="618"/>
      <c r="B221" s="619"/>
      <c r="C221" s="705"/>
    </row>
    <row r="222" spans="1:3" ht="14.25" x14ac:dyDescent="0.2">
      <c r="A222" s="618"/>
      <c r="B222" s="619"/>
      <c r="C222" s="705"/>
    </row>
    <row r="223" spans="1:3" ht="14.25" x14ac:dyDescent="0.2">
      <c r="A223" s="618"/>
      <c r="B223" s="619"/>
      <c r="C223" s="705"/>
    </row>
    <row r="224" spans="1:3" ht="14.25" x14ac:dyDescent="0.2">
      <c r="A224" s="618"/>
      <c r="B224" s="619"/>
      <c r="C224" s="705"/>
    </row>
    <row r="225" spans="1:3" ht="14.25" x14ac:dyDescent="0.2">
      <c r="A225" s="618"/>
      <c r="B225" s="619"/>
      <c r="C225" s="705"/>
    </row>
    <row r="226" spans="1:3" ht="14.25" x14ac:dyDescent="0.2">
      <c r="A226" s="618"/>
      <c r="B226" s="619"/>
      <c r="C226" s="705"/>
    </row>
    <row r="227" spans="1:3" ht="14.25" x14ac:dyDescent="0.2">
      <c r="A227" s="618"/>
      <c r="B227" s="619"/>
      <c r="C227" s="705"/>
    </row>
    <row r="228" spans="1:3" ht="14.25" x14ac:dyDescent="0.2">
      <c r="A228" s="618"/>
      <c r="B228" s="619"/>
      <c r="C228" s="705"/>
    </row>
    <row r="229" spans="1:3" ht="14.25" x14ac:dyDescent="0.2">
      <c r="A229" s="618"/>
      <c r="B229" s="619"/>
      <c r="C229" s="705"/>
    </row>
    <row r="230" spans="1:3" ht="14.25" x14ac:dyDescent="0.2">
      <c r="A230" s="618"/>
      <c r="B230" s="619"/>
      <c r="C230" s="705"/>
    </row>
    <row r="231" spans="1:3" ht="14.25" x14ac:dyDescent="0.2">
      <c r="A231" s="618"/>
      <c r="B231" s="619"/>
      <c r="C231" s="705"/>
    </row>
    <row r="232" spans="1:3" ht="14.25" x14ac:dyDescent="0.2">
      <c r="A232" s="618"/>
      <c r="B232" s="619"/>
      <c r="C232" s="705"/>
    </row>
    <row r="233" spans="1:3" ht="14.25" x14ac:dyDescent="0.2">
      <c r="A233" s="618"/>
      <c r="B233" s="619"/>
      <c r="C233" s="705"/>
    </row>
    <row r="234" spans="1:3" ht="14.25" x14ac:dyDescent="0.2">
      <c r="A234" s="618"/>
      <c r="B234" s="619"/>
      <c r="C234" s="705"/>
    </row>
    <row r="235" spans="1:3" ht="14.25" x14ac:dyDescent="0.2">
      <c r="A235" s="618"/>
      <c r="B235" s="619"/>
      <c r="C235" s="705"/>
    </row>
    <row r="236" spans="1:3" ht="14.25" x14ac:dyDescent="0.2">
      <c r="A236" s="618"/>
      <c r="B236" s="619"/>
      <c r="C236" s="705"/>
    </row>
    <row r="237" spans="1:3" ht="14.25" x14ac:dyDescent="0.2">
      <c r="A237" s="618"/>
      <c r="B237" s="619"/>
      <c r="C237" s="705"/>
    </row>
    <row r="238" spans="1:3" ht="14.25" x14ac:dyDescent="0.2">
      <c r="A238" s="618"/>
      <c r="B238" s="619"/>
      <c r="C238" s="705"/>
    </row>
    <row r="239" spans="1:3" ht="14.25" x14ac:dyDescent="0.2">
      <c r="A239" s="618"/>
      <c r="B239" s="619"/>
      <c r="C239" s="705"/>
    </row>
    <row r="240" spans="1:3" ht="14.25" x14ac:dyDescent="0.2">
      <c r="A240" s="618"/>
      <c r="B240" s="619"/>
      <c r="C240" s="705"/>
    </row>
    <row r="241" spans="1:3" ht="14.25" x14ac:dyDescent="0.2">
      <c r="A241" s="618"/>
      <c r="B241" s="619"/>
      <c r="C241" s="705"/>
    </row>
    <row r="242" spans="1:3" ht="14.25" x14ac:dyDescent="0.2">
      <c r="A242" s="618"/>
      <c r="B242" s="619"/>
      <c r="C242" s="705"/>
    </row>
    <row r="243" spans="1:3" ht="14.25" x14ac:dyDescent="0.2">
      <c r="A243" s="618"/>
      <c r="B243" s="619"/>
      <c r="C243" s="705"/>
    </row>
    <row r="244" spans="1:3" ht="14.25" x14ac:dyDescent="0.2">
      <c r="A244" s="618"/>
      <c r="B244" s="619"/>
      <c r="C244" s="705"/>
    </row>
    <row r="245" spans="1:3" ht="14.25" x14ac:dyDescent="0.2">
      <c r="A245" s="618"/>
      <c r="B245" s="619"/>
      <c r="C245" s="705"/>
    </row>
    <row r="246" spans="1:3" ht="14.25" x14ac:dyDescent="0.2">
      <c r="A246" s="618"/>
      <c r="B246" s="619"/>
      <c r="C246" s="705"/>
    </row>
    <row r="247" spans="1:3" ht="14.25" x14ac:dyDescent="0.2">
      <c r="A247" s="618"/>
      <c r="B247" s="619"/>
      <c r="C247" s="705"/>
    </row>
    <row r="248" spans="1:3" ht="14.25" x14ac:dyDescent="0.2">
      <c r="A248" s="618"/>
      <c r="B248" s="619"/>
      <c r="C248" s="705"/>
    </row>
    <row r="249" spans="1:3" ht="14.25" x14ac:dyDescent="0.2">
      <c r="A249" s="618"/>
      <c r="B249" s="619"/>
      <c r="C249" s="705"/>
    </row>
    <row r="250" spans="1:3" ht="14.25" x14ac:dyDescent="0.2">
      <c r="A250" s="618"/>
      <c r="B250" s="619"/>
      <c r="C250" s="705"/>
    </row>
    <row r="251" spans="1:3" ht="14.25" x14ac:dyDescent="0.2">
      <c r="A251" s="618"/>
      <c r="B251" s="619"/>
      <c r="C251" s="705"/>
    </row>
    <row r="252" spans="1:3" ht="14.25" x14ac:dyDescent="0.2">
      <c r="A252" s="618"/>
      <c r="B252" s="619"/>
      <c r="C252" s="705"/>
    </row>
    <row r="253" spans="1:3" ht="14.25" x14ac:dyDescent="0.2">
      <c r="A253" s="618"/>
      <c r="B253" s="619"/>
      <c r="C253" s="705"/>
    </row>
    <row r="254" spans="1:3" ht="14.25" x14ac:dyDescent="0.2">
      <c r="A254" s="618"/>
      <c r="B254" s="619"/>
      <c r="C254" s="705"/>
    </row>
    <row r="255" spans="1:3" ht="14.25" x14ac:dyDescent="0.2">
      <c r="A255" s="618"/>
      <c r="B255" s="619"/>
      <c r="C255" s="705"/>
    </row>
    <row r="256" spans="1:3" ht="14.25" x14ac:dyDescent="0.2">
      <c r="A256" s="618"/>
      <c r="B256" s="619"/>
      <c r="C256" s="705"/>
    </row>
    <row r="257" spans="1:3" ht="14.25" x14ac:dyDescent="0.2">
      <c r="A257" s="618"/>
      <c r="B257" s="619"/>
      <c r="C257" s="705"/>
    </row>
    <row r="258" spans="1:3" ht="14.25" x14ac:dyDescent="0.2">
      <c r="A258" s="618"/>
      <c r="B258" s="619"/>
      <c r="C258" s="705"/>
    </row>
    <row r="259" spans="1:3" ht="14.25" x14ac:dyDescent="0.2">
      <c r="A259" s="618"/>
      <c r="B259" s="619"/>
      <c r="C259" s="705"/>
    </row>
    <row r="260" spans="1:3" ht="14.25" x14ac:dyDescent="0.2">
      <c r="A260" s="618"/>
      <c r="B260" s="619"/>
      <c r="C260" s="705"/>
    </row>
    <row r="261" spans="1:3" ht="14.25" x14ac:dyDescent="0.2">
      <c r="A261" s="618"/>
      <c r="B261" s="619"/>
      <c r="C261" s="705"/>
    </row>
    <row r="262" spans="1:3" ht="14.25" x14ac:dyDescent="0.2">
      <c r="A262" s="618"/>
      <c r="B262" s="619"/>
      <c r="C262" s="705"/>
    </row>
    <row r="263" spans="1:3" ht="14.25" x14ac:dyDescent="0.2">
      <c r="A263" s="618"/>
      <c r="B263" s="619"/>
      <c r="C263" s="705"/>
    </row>
    <row r="264" spans="1:3" ht="14.25" x14ac:dyDescent="0.2">
      <c r="A264" s="618"/>
      <c r="B264" s="619"/>
      <c r="C264" s="705"/>
    </row>
    <row r="265" spans="1:3" ht="14.25" x14ac:dyDescent="0.2">
      <c r="A265" s="618"/>
      <c r="B265" s="619"/>
      <c r="C265" s="705"/>
    </row>
    <row r="266" spans="1:3" ht="14.25" x14ac:dyDescent="0.2">
      <c r="A266" s="618"/>
      <c r="B266" s="619"/>
      <c r="C266" s="705"/>
    </row>
    <row r="267" spans="1:3" ht="14.25" x14ac:dyDescent="0.2">
      <c r="A267" s="618"/>
      <c r="B267" s="619"/>
      <c r="C267" s="705"/>
    </row>
    <row r="268" spans="1:3" ht="14.25" x14ac:dyDescent="0.2">
      <c r="A268" s="618"/>
      <c r="B268" s="619"/>
      <c r="C268" s="705"/>
    </row>
    <row r="269" spans="1:3" ht="14.25" x14ac:dyDescent="0.2">
      <c r="A269" s="618"/>
      <c r="B269" s="619"/>
      <c r="C269" s="705"/>
    </row>
    <row r="270" spans="1:3" ht="14.25" x14ac:dyDescent="0.2">
      <c r="A270" s="618"/>
      <c r="B270" s="619"/>
      <c r="C270" s="705"/>
    </row>
    <row r="271" spans="1:3" ht="14.25" x14ac:dyDescent="0.2">
      <c r="A271" s="618"/>
      <c r="B271" s="619"/>
      <c r="C271" s="705"/>
    </row>
    <row r="272" spans="1:3" ht="14.25" x14ac:dyDescent="0.2">
      <c r="A272" s="618"/>
      <c r="B272" s="619"/>
      <c r="C272" s="705"/>
    </row>
    <row r="273" spans="1:3" ht="14.25" x14ac:dyDescent="0.2">
      <c r="A273" s="618"/>
      <c r="B273" s="619"/>
      <c r="C273" s="705"/>
    </row>
    <row r="274" spans="1:3" ht="14.25" x14ac:dyDescent="0.2">
      <c r="A274" s="618"/>
      <c r="B274" s="619"/>
      <c r="C274" s="705"/>
    </row>
    <row r="275" spans="1:3" ht="14.25" x14ac:dyDescent="0.2">
      <c r="A275" s="618"/>
      <c r="B275" s="619"/>
      <c r="C275" s="705"/>
    </row>
    <row r="276" spans="1:3" ht="14.25" x14ac:dyDescent="0.2">
      <c r="A276" s="618"/>
      <c r="B276" s="619"/>
      <c r="C276" s="705"/>
    </row>
    <row r="277" spans="1:3" ht="14.25" x14ac:dyDescent="0.2">
      <c r="A277" s="618"/>
      <c r="B277" s="619"/>
      <c r="C277" s="705"/>
    </row>
    <row r="278" spans="1:3" ht="14.25" x14ac:dyDescent="0.2">
      <c r="A278" s="618"/>
      <c r="B278" s="619"/>
      <c r="C278" s="705"/>
    </row>
    <row r="279" spans="1:3" ht="14.25" x14ac:dyDescent="0.2">
      <c r="A279" s="618"/>
      <c r="B279" s="619"/>
      <c r="C279" s="705"/>
    </row>
    <row r="280" spans="1:3" ht="14.25" x14ac:dyDescent="0.2">
      <c r="A280" s="618"/>
      <c r="B280" s="619"/>
      <c r="C280" s="705"/>
    </row>
    <row r="281" spans="1:3" ht="14.25" x14ac:dyDescent="0.2">
      <c r="A281" s="618"/>
      <c r="B281" s="619"/>
      <c r="C281" s="705"/>
    </row>
    <row r="282" spans="1:3" ht="14.25" x14ac:dyDescent="0.2">
      <c r="A282" s="618"/>
      <c r="B282" s="619"/>
      <c r="C282" s="705"/>
    </row>
    <row r="283" spans="1:3" ht="14.25" x14ac:dyDescent="0.2">
      <c r="A283" s="618"/>
      <c r="B283" s="619"/>
      <c r="C283" s="705"/>
    </row>
    <row r="284" spans="1:3" ht="14.25" x14ac:dyDescent="0.2">
      <c r="A284" s="618"/>
      <c r="B284" s="619"/>
      <c r="C284" s="705"/>
    </row>
    <row r="285" spans="1:3" ht="14.25" x14ac:dyDescent="0.2">
      <c r="A285" s="618"/>
      <c r="B285" s="619"/>
      <c r="C285" s="705"/>
    </row>
    <row r="286" spans="1:3" ht="14.25" x14ac:dyDescent="0.2">
      <c r="A286" s="618"/>
      <c r="B286" s="619"/>
      <c r="C286" s="705"/>
    </row>
    <row r="287" spans="1:3" ht="14.25" x14ac:dyDescent="0.2">
      <c r="A287" s="618"/>
      <c r="B287" s="619"/>
      <c r="C287" s="705"/>
    </row>
    <row r="288" spans="1:3" ht="14.25" x14ac:dyDescent="0.2">
      <c r="A288" s="618"/>
      <c r="B288" s="619"/>
      <c r="C288" s="705"/>
    </row>
    <row r="289" spans="1:3" ht="14.25" x14ac:dyDescent="0.2">
      <c r="A289" s="618"/>
      <c r="B289" s="619"/>
      <c r="C289" s="705"/>
    </row>
    <row r="290" spans="1:3" ht="14.25" x14ac:dyDescent="0.2">
      <c r="A290" s="618"/>
      <c r="B290" s="619"/>
      <c r="C290" s="705"/>
    </row>
    <row r="291" spans="1:3" ht="14.25" x14ac:dyDescent="0.2">
      <c r="A291" s="618"/>
      <c r="B291" s="619"/>
      <c r="C291" s="705"/>
    </row>
    <row r="292" spans="1:3" ht="14.25" x14ac:dyDescent="0.2">
      <c r="A292" s="618"/>
      <c r="B292" s="619"/>
      <c r="C292" s="705"/>
    </row>
    <row r="293" spans="1:3" ht="14.25" x14ac:dyDescent="0.2">
      <c r="A293" s="618"/>
      <c r="B293" s="619"/>
      <c r="C293" s="705"/>
    </row>
    <row r="294" spans="1:3" ht="14.25" x14ac:dyDescent="0.2">
      <c r="A294" s="618"/>
      <c r="B294" s="619"/>
      <c r="C294" s="705"/>
    </row>
    <row r="295" spans="1:3" ht="14.25" x14ac:dyDescent="0.2">
      <c r="A295" s="618"/>
      <c r="B295" s="619"/>
      <c r="C295" s="705"/>
    </row>
    <row r="296" spans="1:3" ht="14.25" x14ac:dyDescent="0.2">
      <c r="A296" s="618"/>
      <c r="B296" s="619"/>
      <c r="C296" s="705"/>
    </row>
    <row r="297" spans="1:3" ht="14.25" x14ac:dyDescent="0.2">
      <c r="A297" s="618"/>
      <c r="B297" s="619"/>
      <c r="C297" s="705"/>
    </row>
    <row r="298" spans="1:3" ht="14.25" x14ac:dyDescent="0.2">
      <c r="A298" s="618"/>
      <c r="B298" s="619"/>
      <c r="C298" s="705"/>
    </row>
    <row r="299" spans="1:3" ht="14.25" x14ac:dyDescent="0.2">
      <c r="A299" s="618"/>
      <c r="B299" s="619"/>
      <c r="C299" s="705"/>
    </row>
    <row r="300" spans="1:3" ht="14.25" x14ac:dyDescent="0.2">
      <c r="A300" s="618"/>
      <c r="B300" s="619"/>
      <c r="C300" s="705"/>
    </row>
    <row r="301" spans="1:3" ht="14.25" x14ac:dyDescent="0.2">
      <c r="A301" s="618"/>
      <c r="B301" s="619"/>
      <c r="C301" s="705"/>
    </row>
    <row r="302" spans="1:3" ht="14.25" x14ac:dyDescent="0.2">
      <c r="A302" s="618"/>
      <c r="B302" s="619"/>
      <c r="C302" s="705"/>
    </row>
    <row r="303" spans="1:3" ht="14.25" x14ac:dyDescent="0.2">
      <c r="A303" s="618"/>
      <c r="B303" s="619"/>
      <c r="C303" s="705"/>
    </row>
    <row r="304" spans="1:3" ht="14.25" x14ac:dyDescent="0.2">
      <c r="A304" s="618"/>
      <c r="B304" s="619"/>
      <c r="C304" s="705"/>
    </row>
    <row r="305" spans="1:3" ht="14.25" x14ac:dyDescent="0.2">
      <c r="A305" s="618"/>
      <c r="B305" s="619"/>
      <c r="C305" s="705"/>
    </row>
    <row r="306" spans="1:3" ht="14.25" x14ac:dyDescent="0.2">
      <c r="A306" s="618"/>
      <c r="B306" s="619"/>
      <c r="C306" s="705"/>
    </row>
    <row r="307" spans="1:3" ht="14.25" x14ac:dyDescent="0.2">
      <c r="A307" s="618"/>
      <c r="B307" s="619"/>
      <c r="C307" s="705"/>
    </row>
    <row r="308" spans="1:3" ht="14.25" x14ac:dyDescent="0.2">
      <c r="A308" s="618"/>
      <c r="B308" s="619"/>
      <c r="C308" s="705"/>
    </row>
    <row r="309" spans="1:3" ht="14.25" x14ac:dyDescent="0.2">
      <c r="A309" s="618"/>
      <c r="B309" s="619"/>
      <c r="C309" s="705"/>
    </row>
    <row r="310" spans="1:3" ht="14.25" x14ac:dyDescent="0.2">
      <c r="A310" s="618"/>
      <c r="B310" s="619"/>
      <c r="C310" s="705"/>
    </row>
    <row r="311" spans="1:3" ht="14.25" x14ac:dyDescent="0.2">
      <c r="A311" s="618"/>
      <c r="B311" s="619"/>
      <c r="C311" s="705"/>
    </row>
    <row r="312" spans="1:3" ht="14.25" x14ac:dyDescent="0.2">
      <c r="A312" s="618"/>
      <c r="B312" s="619"/>
      <c r="C312" s="705"/>
    </row>
    <row r="313" spans="1:3" ht="14.25" x14ac:dyDescent="0.2">
      <c r="A313" s="618"/>
      <c r="B313" s="619"/>
      <c r="C313" s="705"/>
    </row>
    <row r="314" spans="1:3" ht="14.25" x14ac:dyDescent="0.2">
      <c r="A314" s="618"/>
      <c r="B314" s="619"/>
      <c r="C314" s="705"/>
    </row>
    <row r="315" spans="1:3" ht="14.25" x14ac:dyDescent="0.2">
      <c r="A315" s="618"/>
      <c r="B315" s="619"/>
      <c r="C315" s="705"/>
    </row>
    <row r="316" spans="1:3" ht="14.25" x14ac:dyDescent="0.2">
      <c r="A316" s="618"/>
      <c r="B316" s="619"/>
      <c r="C316" s="705"/>
    </row>
    <row r="317" spans="1:3" ht="14.25" x14ac:dyDescent="0.2">
      <c r="A317" s="618"/>
      <c r="B317" s="619"/>
      <c r="C317" s="705"/>
    </row>
    <row r="318" spans="1:3" ht="14.25" x14ac:dyDescent="0.2">
      <c r="A318" s="618"/>
      <c r="B318" s="619"/>
      <c r="C318" s="705"/>
    </row>
    <row r="319" spans="1:3" ht="14.25" x14ac:dyDescent="0.2">
      <c r="A319" s="618"/>
      <c r="B319" s="619"/>
      <c r="C319" s="705"/>
    </row>
    <row r="320" spans="1:3" ht="14.25" x14ac:dyDescent="0.2">
      <c r="A320" s="618"/>
      <c r="B320" s="619"/>
      <c r="C320" s="705"/>
    </row>
    <row r="321" spans="1:3" ht="14.25" x14ac:dyDescent="0.2">
      <c r="A321" s="618"/>
      <c r="B321" s="619"/>
      <c r="C321" s="705"/>
    </row>
    <row r="322" spans="1:3" ht="14.25" x14ac:dyDescent="0.2">
      <c r="A322" s="618"/>
      <c r="B322" s="619"/>
      <c r="C322" s="705"/>
    </row>
    <row r="323" spans="1:3" ht="14.25" x14ac:dyDescent="0.2">
      <c r="A323" s="618"/>
      <c r="B323" s="619"/>
      <c r="C323" s="705"/>
    </row>
    <row r="324" spans="1:3" ht="14.25" x14ac:dyDescent="0.2">
      <c r="A324" s="618"/>
      <c r="B324" s="619"/>
      <c r="C324" s="705"/>
    </row>
    <row r="325" spans="1:3" ht="14.25" x14ac:dyDescent="0.2">
      <c r="A325" s="618"/>
      <c r="B325" s="619"/>
      <c r="C325" s="705"/>
    </row>
    <row r="326" spans="1:3" ht="14.25" x14ac:dyDescent="0.2">
      <c r="A326" s="618"/>
      <c r="B326" s="619"/>
      <c r="C326" s="705"/>
    </row>
    <row r="327" spans="1:3" ht="14.25" x14ac:dyDescent="0.2">
      <c r="A327" s="618"/>
      <c r="B327" s="619"/>
      <c r="C327" s="705"/>
    </row>
    <row r="328" spans="1:3" ht="14.25" x14ac:dyDescent="0.2">
      <c r="A328" s="618"/>
      <c r="B328" s="619"/>
      <c r="C328" s="705"/>
    </row>
    <row r="329" spans="1:3" ht="14.25" x14ac:dyDescent="0.2">
      <c r="A329" s="618"/>
      <c r="B329" s="619"/>
      <c r="C329" s="705"/>
    </row>
    <row r="330" spans="1:3" ht="14.25" x14ac:dyDescent="0.2">
      <c r="A330" s="618"/>
      <c r="B330" s="619"/>
      <c r="C330" s="705"/>
    </row>
    <row r="331" spans="1:3" ht="14.25" x14ac:dyDescent="0.2">
      <c r="A331" s="618"/>
      <c r="B331" s="619"/>
      <c r="C331" s="705"/>
    </row>
    <row r="332" spans="1:3" ht="14.25" x14ac:dyDescent="0.2">
      <c r="A332" s="618"/>
      <c r="B332" s="619"/>
      <c r="C332" s="705"/>
    </row>
    <row r="333" spans="1:3" ht="14.25" x14ac:dyDescent="0.2">
      <c r="A333" s="618"/>
      <c r="B333" s="619"/>
      <c r="C333" s="705"/>
    </row>
    <row r="334" spans="1:3" ht="14.25" x14ac:dyDescent="0.2">
      <c r="A334" s="618"/>
      <c r="B334" s="619"/>
      <c r="C334" s="705"/>
    </row>
    <row r="335" spans="1:3" ht="14.25" x14ac:dyDescent="0.2">
      <c r="A335" s="618"/>
      <c r="B335" s="619"/>
      <c r="C335" s="705"/>
    </row>
    <row r="336" spans="1:3" ht="14.25" x14ac:dyDescent="0.2">
      <c r="A336" s="618"/>
      <c r="B336" s="619"/>
      <c r="C336" s="705"/>
    </row>
    <row r="337" spans="1:3" ht="14.25" x14ac:dyDescent="0.2">
      <c r="A337" s="618"/>
      <c r="B337" s="619"/>
      <c r="C337" s="705"/>
    </row>
    <row r="338" spans="1:3" ht="14.25" x14ac:dyDescent="0.2">
      <c r="A338" s="618"/>
      <c r="B338" s="619"/>
      <c r="C338" s="705"/>
    </row>
    <row r="339" spans="1:3" ht="14.25" x14ac:dyDescent="0.2">
      <c r="A339" s="618"/>
      <c r="B339" s="619"/>
      <c r="C339" s="705"/>
    </row>
    <row r="340" spans="1:3" ht="14.25" x14ac:dyDescent="0.2">
      <c r="A340" s="618"/>
      <c r="B340" s="619"/>
      <c r="C340" s="705"/>
    </row>
    <row r="341" spans="1:3" ht="14.25" x14ac:dyDescent="0.2">
      <c r="A341" s="618"/>
      <c r="B341" s="619"/>
      <c r="C341" s="705"/>
    </row>
    <row r="342" spans="1:3" ht="14.25" x14ac:dyDescent="0.2">
      <c r="A342" s="618"/>
      <c r="B342" s="619"/>
      <c r="C342" s="705"/>
    </row>
    <row r="343" spans="1:3" ht="14.25" x14ac:dyDescent="0.2">
      <c r="A343" s="618"/>
      <c r="B343" s="619"/>
      <c r="C343" s="705"/>
    </row>
    <row r="344" spans="1:3" ht="14.25" x14ac:dyDescent="0.2">
      <c r="A344" s="618"/>
      <c r="B344" s="619"/>
      <c r="C344" s="705"/>
    </row>
    <row r="345" spans="1:3" ht="14.25" x14ac:dyDescent="0.2">
      <c r="A345" s="618"/>
      <c r="B345" s="619"/>
      <c r="C345" s="705"/>
    </row>
    <row r="346" spans="1:3" ht="14.25" x14ac:dyDescent="0.2">
      <c r="A346" s="618"/>
      <c r="B346" s="619"/>
      <c r="C346" s="705"/>
    </row>
    <row r="347" spans="1:3" ht="14.25" x14ac:dyDescent="0.2">
      <c r="A347" s="618"/>
      <c r="B347" s="619"/>
      <c r="C347" s="705"/>
    </row>
    <row r="348" spans="1:3" ht="14.25" x14ac:dyDescent="0.2">
      <c r="A348" s="618"/>
      <c r="B348" s="619"/>
      <c r="C348" s="705"/>
    </row>
    <row r="349" spans="1:3" ht="14.25" x14ac:dyDescent="0.2">
      <c r="A349" s="618"/>
      <c r="B349" s="619"/>
      <c r="C349" s="705"/>
    </row>
    <row r="350" spans="1:3" ht="14.25" x14ac:dyDescent="0.2">
      <c r="A350" s="618"/>
      <c r="B350" s="619"/>
      <c r="C350" s="705"/>
    </row>
    <row r="351" spans="1:3" ht="14.25" x14ac:dyDescent="0.2">
      <c r="A351" s="618"/>
      <c r="B351" s="619"/>
      <c r="C351" s="705"/>
    </row>
    <row r="352" spans="1:3" ht="14.25" x14ac:dyDescent="0.2">
      <c r="A352" s="618"/>
      <c r="B352" s="619"/>
      <c r="C352" s="705"/>
    </row>
    <row r="353" spans="1:3" ht="14.25" x14ac:dyDescent="0.2">
      <c r="A353" s="618"/>
      <c r="B353" s="619"/>
      <c r="C353" s="705"/>
    </row>
    <row r="354" spans="1:3" ht="14.25" x14ac:dyDescent="0.2">
      <c r="A354" s="618"/>
      <c r="B354" s="619"/>
      <c r="C354" s="705"/>
    </row>
    <row r="355" spans="1:3" ht="14.25" x14ac:dyDescent="0.2">
      <c r="A355" s="618"/>
      <c r="B355" s="619"/>
      <c r="C355" s="705"/>
    </row>
    <row r="356" spans="1:3" ht="14.25" x14ac:dyDescent="0.2">
      <c r="A356" s="618"/>
      <c r="B356" s="619"/>
      <c r="C356" s="705"/>
    </row>
    <row r="357" spans="1:3" ht="14.25" x14ac:dyDescent="0.2">
      <c r="A357" s="618"/>
      <c r="B357" s="619"/>
      <c r="C357" s="705"/>
    </row>
    <row r="358" spans="1:3" ht="14.25" x14ac:dyDescent="0.2">
      <c r="A358" s="618"/>
      <c r="B358" s="619"/>
      <c r="C358" s="705"/>
    </row>
    <row r="359" spans="1:3" ht="14.25" x14ac:dyDescent="0.2">
      <c r="A359" s="618"/>
      <c r="B359" s="619"/>
      <c r="C359" s="705"/>
    </row>
    <row r="360" spans="1:3" ht="14.25" x14ac:dyDescent="0.2">
      <c r="A360" s="618"/>
      <c r="B360" s="619"/>
      <c r="C360" s="705"/>
    </row>
    <row r="361" spans="1:3" ht="14.25" x14ac:dyDescent="0.2">
      <c r="A361" s="618"/>
      <c r="B361" s="619"/>
      <c r="C361" s="705"/>
    </row>
    <row r="362" spans="1:3" ht="14.25" x14ac:dyDescent="0.2">
      <c r="A362" s="618"/>
      <c r="B362" s="619"/>
      <c r="C362" s="705"/>
    </row>
    <row r="363" spans="1:3" ht="14.25" x14ac:dyDescent="0.2">
      <c r="A363" s="618"/>
      <c r="B363" s="619"/>
      <c r="C363" s="705"/>
    </row>
    <row r="364" spans="1:3" ht="14.25" x14ac:dyDescent="0.2">
      <c r="A364" s="618"/>
      <c r="B364" s="619"/>
      <c r="C364" s="705"/>
    </row>
    <row r="365" spans="1:3" ht="14.25" x14ac:dyDescent="0.2">
      <c r="A365" s="618"/>
      <c r="B365" s="619"/>
      <c r="C365" s="705"/>
    </row>
    <row r="366" spans="1:3" ht="14.25" x14ac:dyDescent="0.2">
      <c r="A366" s="618"/>
      <c r="B366" s="619"/>
      <c r="C366" s="705"/>
    </row>
    <row r="367" spans="1:3" ht="14.25" x14ac:dyDescent="0.2">
      <c r="A367" s="618"/>
      <c r="B367" s="619"/>
      <c r="C367" s="705"/>
    </row>
    <row r="368" spans="1:3" ht="14.25" x14ac:dyDescent="0.2">
      <c r="A368" s="618"/>
      <c r="B368" s="619"/>
      <c r="C368" s="705"/>
    </row>
    <row r="369" spans="1:3" ht="14.25" x14ac:dyDescent="0.2">
      <c r="A369" s="618"/>
      <c r="B369" s="619"/>
      <c r="C369" s="705"/>
    </row>
    <row r="370" spans="1:3" ht="14.25" x14ac:dyDescent="0.2">
      <c r="A370" s="618"/>
      <c r="B370" s="619"/>
      <c r="C370" s="705"/>
    </row>
    <row r="371" spans="1:3" ht="14.25" x14ac:dyDescent="0.2">
      <c r="A371" s="618"/>
      <c r="B371" s="619"/>
      <c r="C371" s="705"/>
    </row>
    <row r="372" spans="1:3" ht="14.25" x14ac:dyDescent="0.2">
      <c r="A372" s="618"/>
      <c r="B372" s="619"/>
      <c r="C372" s="705"/>
    </row>
    <row r="373" spans="1:3" ht="14.25" x14ac:dyDescent="0.2">
      <c r="A373" s="618"/>
      <c r="B373" s="619"/>
      <c r="C373" s="705"/>
    </row>
    <row r="374" spans="1:3" ht="14.25" x14ac:dyDescent="0.2">
      <c r="A374" s="618"/>
      <c r="B374" s="619"/>
      <c r="C374" s="705"/>
    </row>
    <row r="375" spans="1:3" ht="14.25" x14ac:dyDescent="0.2">
      <c r="A375" s="618"/>
      <c r="B375" s="619"/>
      <c r="C375" s="705"/>
    </row>
    <row r="376" spans="1:3" ht="14.25" x14ac:dyDescent="0.2">
      <c r="A376" s="618"/>
      <c r="B376" s="619"/>
      <c r="C376" s="705"/>
    </row>
    <row r="377" spans="1:3" ht="14.25" x14ac:dyDescent="0.2">
      <c r="A377" s="618"/>
      <c r="B377" s="619"/>
      <c r="C377" s="705"/>
    </row>
    <row r="378" spans="1:3" ht="14.25" x14ac:dyDescent="0.2">
      <c r="A378" s="618"/>
      <c r="B378" s="619"/>
      <c r="C378" s="705"/>
    </row>
    <row r="379" spans="1:3" ht="14.25" x14ac:dyDescent="0.2">
      <c r="A379" s="618"/>
      <c r="B379" s="619"/>
      <c r="C379" s="705"/>
    </row>
    <row r="380" spans="1:3" ht="14.25" x14ac:dyDescent="0.2">
      <c r="A380" s="618"/>
      <c r="B380" s="619"/>
      <c r="C380" s="705"/>
    </row>
    <row r="381" spans="1:3" ht="14.25" x14ac:dyDescent="0.2">
      <c r="A381" s="618"/>
      <c r="B381" s="619"/>
      <c r="C381" s="705"/>
    </row>
    <row r="382" spans="1:3" ht="14.25" x14ac:dyDescent="0.2">
      <c r="A382" s="618"/>
      <c r="B382" s="619"/>
      <c r="C382" s="705"/>
    </row>
    <row r="383" spans="1:3" ht="14.25" x14ac:dyDescent="0.2">
      <c r="A383" s="618"/>
      <c r="B383" s="619"/>
      <c r="C383" s="705"/>
    </row>
    <row r="384" spans="1:3" ht="14.25" x14ac:dyDescent="0.2">
      <c r="A384" s="618"/>
      <c r="B384" s="619"/>
      <c r="C384" s="705"/>
    </row>
    <row r="385" spans="1:3" ht="14.25" x14ac:dyDescent="0.2">
      <c r="A385" s="618"/>
      <c r="B385" s="619"/>
      <c r="C385" s="705"/>
    </row>
    <row r="386" spans="1:3" ht="14.25" x14ac:dyDescent="0.2">
      <c r="A386" s="618"/>
      <c r="B386" s="619"/>
      <c r="C386" s="705"/>
    </row>
    <row r="387" spans="1:3" ht="14.25" x14ac:dyDescent="0.2">
      <c r="A387" s="618"/>
      <c r="B387" s="619"/>
      <c r="C387" s="705"/>
    </row>
    <row r="388" spans="1:3" ht="14.25" x14ac:dyDescent="0.2">
      <c r="A388" s="618"/>
      <c r="B388" s="619"/>
      <c r="C388" s="705"/>
    </row>
    <row r="389" spans="1:3" ht="14.25" x14ac:dyDescent="0.2">
      <c r="A389" s="618"/>
      <c r="B389" s="619"/>
      <c r="C389" s="705"/>
    </row>
    <row r="390" spans="1:3" ht="14.25" x14ac:dyDescent="0.2">
      <c r="A390" s="618"/>
      <c r="B390" s="619"/>
      <c r="C390" s="705"/>
    </row>
    <row r="391" spans="1:3" ht="14.25" x14ac:dyDescent="0.2">
      <c r="A391" s="618"/>
      <c r="B391" s="619"/>
      <c r="C391" s="705"/>
    </row>
    <row r="392" spans="1:3" ht="14.25" x14ac:dyDescent="0.2">
      <c r="A392" s="618"/>
      <c r="B392" s="619"/>
      <c r="C392" s="705"/>
    </row>
    <row r="393" spans="1:3" ht="14.25" x14ac:dyDescent="0.2">
      <c r="A393" s="618"/>
      <c r="B393" s="619"/>
      <c r="C393" s="705"/>
    </row>
    <row r="394" spans="1:3" ht="14.25" x14ac:dyDescent="0.2">
      <c r="A394" s="618"/>
      <c r="B394" s="619"/>
      <c r="C394" s="705"/>
    </row>
    <row r="395" spans="1:3" ht="14.25" x14ac:dyDescent="0.2">
      <c r="A395" s="618"/>
      <c r="B395" s="619"/>
      <c r="C395" s="705"/>
    </row>
    <row r="396" spans="1:3" ht="14.25" x14ac:dyDescent="0.2">
      <c r="A396" s="618"/>
      <c r="B396" s="619"/>
      <c r="C396" s="705"/>
    </row>
    <row r="397" spans="1:3" ht="14.25" x14ac:dyDescent="0.2">
      <c r="A397" s="618"/>
      <c r="B397" s="619"/>
      <c r="C397" s="705"/>
    </row>
    <row r="398" spans="1:3" ht="14.25" x14ac:dyDescent="0.2">
      <c r="A398" s="618"/>
      <c r="B398" s="619"/>
      <c r="C398" s="705"/>
    </row>
    <row r="399" spans="1:3" ht="14.25" x14ac:dyDescent="0.2">
      <c r="A399" s="618"/>
      <c r="B399" s="619"/>
      <c r="C399" s="705"/>
    </row>
    <row r="400" spans="1:3" ht="14.25" x14ac:dyDescent="0.2">
      <c r="A400" s="618"/>
      <c r="B400" s="619"/>
      <c r="C400" s="705"/>
    </row>
    <row r="401" spans="1:3" ht="14.25" x14ac:dyDescent="0.2">
      <c r="A401" s="618"/>
      <c r="B401" s="619"/>
      <c r="C401" s="705"/>
    </row>
    <row r="402" spans="1:3" ht="14.25" x14ac:dyDescent="0.2">
      <c r="A402" s="618"/>
      <c r="B402" s="619"/>
      <c r="C402" s="705"/>
    </row>
    <row r="403" spans="1:3" ht="14.25" x14ac:dyDescent="0.2">
      <c r="A403" s="618"/>
      <c r="B403" s="619"/>
      <c r="C403" s="705"/>
    </row>
    <row r="404" spans="1:3" ht="14.25" x14ac:dyDescent="0.2">
      <c r="A404" s="618"/>
      <c r="B404" s="619"/>
      <c r="C404" s="705"/>
    </row>
    <row r="405" spans="1:3" ht="14.25" x14ac:dyDescent="0.2">
      <c r="A405" s="618"/>
      <c r="B405" s="619"/>
      <c r="C405" s="705"/>
    </row>
    <row r="406" spans="1:3" ht="14.25" x14ac:dyDescent="0.2">
      <c r="A406" s="618"/>
      <c r="B406" s="619"/>
      <c r="C406" s="705"/>
    </row>
    <row r="407" spans="1:3" ht="14.25" x14ac:dyDescent="0.2">
      <c r="A407" s="618"/>
      <c r="B407" s="619"/>
      <c r="C407" s="705"/>
    </row>
    <row r="408" spans="1:3" ht="14.25" x14ac:dyDescent="0.2">
      <c r="A408" s="618"/>
      <c r="B408" s="619"/>
      <c r="C408" s="705"/>
    </row>
    <row r="409" spans="1:3" ht="14.25" x14ac:dyDescent="0.2">
      <c r="A409" s="618"/>
      <c r="B409" s="619"/>
      <c r="C409" s="705"/>
    </row>
    <row r="410" spans="1:3" ht="14.25" x14ac:dyDescent="0.2">
      <c r="A410" s="618"/>
      <c r="B410" s="619"/>
      <c r="C410" s="705"/>
    </row>
    <row r="411" spans="1:3" ht="14.25" x14ac:dyDescent="0.2">
      <c r="A411" s="618"/>
      <c r="B411" s="619"/>
      <c r="C411" s="705"/>
    </row>
    <row r="412" spans="1:3" ht="14.25" x14ac:dyDescent="0.2">
      <c r="A412" s="618"/>
      <c r="B412" s="619"/>
      <c r="C412" s="705"/>
    </row>
    <row r="413" spans="1:3" ht="14.25" x14ac:dyDescent="0.2">
      <c r="A413" s="618"/>
      <c r="B413" s="619"/>
      <c r="C413" s="705"/>
    </row>
    <row r="414" spans="1:3" ht="14.25" x14ac:dyDescent="0.2">
      <c r="A414" s="618"/>
      <c r="B414" s="619"/>
      <c r="C414" s="705"/>
    </row>
    <row r="415" spans="1:3" ht="14.25" x14ac:dyDescent="0.2">
      <c r="A415" s="618"/>
      <c r="B415" s="619"/>
      <c r="C415" s="705"/>
    </row>
    <row r="416" spans="1:3" ht="14.25" x14ac:dyDescent="0.2">
      <c r="A416" s="618"/>
      <c r="B416" s="619"/>
      <c r="C416" s="705"/>
    </row>
    <row r="417" spans="1:3" ht="14.25" x14ac:dyDescent="0.2">
      <c r="A417" s="618"/>
      <c r="B417" s="619"/>
      <c r="C417" s="705"/>
    </row>
    <row r="418" spans="1:3" ht="14.25" x14ac:dyDescent="0.2">
      <c r="A418" s="618"/>
      <c r="B418" s="619"/>
      <c r="C418" s="705"/>
    </row>
    <row r="419" spans="1:3" ht="14.25" x14ac:dyDescent="0.2">
      <c r="A419" s="618"/>
      <c r="B419" s="619"/>
      <c r="C419" s="705"/>
    </row>
    <row r="420" spans="1:3" ht="14.25" x14ac:dyDescent="0.2">
      <c r="A420" s="618"/>
      <c r="B420" s="619"/>
      <c r="C420" s="705"/>
    </row>
    <row r="421" spans="1:3" ht="14.25" x14ac:dyDescent="0.2">
      <c r="A421" s="618"/>
      <c r="B421" s="619"/>
      <c r="C421" s="705"/>
    </row>
    <row r="422" spans="1:3" ht="14.25" x14ac:dyDescent="0.2">
      <c r="A422" s="618"/>
      <c r="B422" s="619"/>
      <c r="C422" s="705"/>
    </row>
    <row r="423" spans="1:3" ht="14.25" x14ac:dyDescent="0.2">
      <c r="A423" s="618"/>
      <c r="B423" s="619"/>
      <c r="C423" s="705"/>
    </row>
    <row r="424" spans="1:3" ht="14.25" x14ac:dyDescent="0.2">
      <c r="A424" s="618"/>
      <c r="B424" s="619"/>
      <c r="C424" s="705"/>
    </row>
    <row r="425" spans="1:3" ht="14.25" x14ac:dyDescent="0.2">
      <c r="A425" s="618"/>
      <c r="B425" s="619"/>
      <c r="C425" s="705"/>
    </row>
    <row r="426" spans="1:3" ht="14.25" x14ac:dyDescent="0.2">
      <c r="A426" s="618"/>
      <c r="B426" s="619"/>
      <c r="C426" s="705"/>
    </row>
    <row r="427" spans="1:3" ht="14.25" x14ac:dyDescent="0.2">
      <c r="A427" s="618"/>
      <c r="B427" s="619"/>
      <c r="C427" s="705"/>
    </row>
    <row r="428" spans="1:3" ht="14.25" x14ac:dyDescent="0.2">
      <c r="A428" s="618"/>
      <c r="B428" s="619"/>
      <c r="C428" s="705"/>
    </row>
    <row r="429" spans="1:3" ht="14.25" x14ac:dyDescent="0.2">
      <c r="A429" s="618"/>
      <c r="B429" s="619"/>
      <c r="C429" s="705"/>
    </row>
    <row r="430" spans="1:3" ht="14.25" x14ac:dyDescent="0.2">
      <c r="A430" s="618"/>
      <c r="B430" s="619"/>
      <c r="C430" s="705"/>
    </row>
    <row r="431" spans="1:3" ht="14.25" x14ac:dyDescent="0.2">
      <c r="A431" s="618"/>
      <c r="B431" s="619"/>
      <c r="C431" s="705"/>
    </row>
    <row r="432" spans="1:3" ht="14.25" x14ac:dyDescent="0.2">
      <c r="A432" s="618"/>
      <c r="B432" s="619"/>
      <c r="C432" s="705"/>
    </row>
    <row r="433" spans="1:3" ht="14.25" x14ac:dyDescent="0.2">
      <c r="A433" s="618"/>
      <c r="B433" s="619"/>
      <c r="C433" s="705"/>
    </row>
    <row r="434" spans="1:3" ht="14.25" x14ac:dyDescent="0.2">
      <c r="A434" s="618"/>
      <c r="B434" s="619"/>
      <c r="C434" s="705"/>
    </row>
    <row r="435" spans="1:3" ht="14.25" x14ac:dyDescent="0.2">
      <c r="A435" s="618"/>
      <c r="B435" s="619"/>
      <c r="C435" s="705"/>
    </row>
    <row r="436" spans="1:3" ht="14.25" x14ac:dyDescent="0.2">
      <c r="A436" s="618"/>
      <c r="B436" s="619"/>
      <c r="C436" s="705"/>
    </row>
    <row r="437" spans="1:3" ht="14.25" x14ac:dyDescent="0.2">
      <c r="A437" s="618"/>
      <c r="B437" s="619"/>
      <c r="C437" s="705"/>
    </row>
    <row r="438" spans="1:3" ht="14.25" x14ac:dyDescent="0.2">
      <c r="A438" s="618"/>
      <c r="B438" s="619"/>
      <c r="C438" s="705"/>
    </row>
    <row r="439" spans="1:3" ht="14.25" x14ac:dyDescent="0.2">
      <c r="A439" s="618"/>
      <c r="B439" s="619"/>
      <c r="C439" s="705"/>
    </row>
    <row r="440" spans="1:3" ht="14.25" x14ac:dyDescent="0.2">
      <c r="A440" s="618"/>
      <c r="B440" s="619"/>
      <c r="C440" s="705"/>
    </row>
    <row r="441" spans="1:3" ht="14.25" x14ac:dyDescent="0.2">
      <c r="A441" s="618"/>
      <c r="B441" s="619"/>
      <c r="C441" s="705"/>
    </row>
    <row r="442" spans="1:3" ht="14.25" x14ac:dyDescent="0.2">
      <c r="A442" s="618"/>
      <c r="B442" s="619"/>
      <c r="C442" s="705"/>
    </row>
    <row r="443" spans="1:3" ht="14.25" x14ac:dyDescent="0.2">
      <c r="A443" s="618"/>
      <c r="B443" s="619"/>
      <c r="C443" s="705"/>
    </row>
    <row r="444" spans="1:3" ht="14.25" x14ac:dyDescent="0.2">
      <c r="A444" s="618"/>
      <c r="B444" s="619"/>
      <c r="C444" s="705"/>
    </row>
    <row r="445" spans="1:3" ht="14.25" x14ac:dyDescent="0.2">
      <c r="A445" s="618"/>
      <c r="B445" s="619"/>
      <c r="C445" s="705"/>
    </row>
    <row r="446" spans="1:3" ht="14.25" x14ac:dyDescent="0.2">
      <c r="A446" s="618"/>
      <c r="B446" s="619"/>
      <c r="C446" s="705"/>
    </row>
    <row r="447" spans="1:3" ht="14.25" x14ac:dyDescent="0.2">
      <c r="A447" s="618"/>
      <c r="B447" s="619"/>
      <c r="C447" s="705"/>
    </row>
    <row r="448" spans="1:3" ht="14.25" x14ac:dyDescent="0.2">
      <c r="A448" s="618"/>
      <c r="B448" s="619"/>
      <c r="C448" s="705"/>
    </row>
    <row r="449" spans="1:3" ht="14.25" x14ac:dyDescent="0.2">
      <c r="A449" s="618"/>
      <c r="B449" s="619"/>
      <c r="C449" s="705"/>
    </row>
    <row r="450" spans="1:3" ht="14.25" x14ac:dyDescent="0.2">
      <c r="A450" s="618"/>
      <c r="B450" s="619"/>
      <c r="C450" s="705"/>
    </row>
    <row r="451" spans="1:3" ht="14.25" x14ac:dyDescent="0.2">
      <c r="A451" s="618"/>
      <c r="B451" s="619"/>
      <c r="C451" s="705"/>
    </row>
    <row r="452" spans="1:3" ht="14.25" x14ac:dyDescent="0.2">
      <c r="A452" s="618"/>
      <c r="B452" s="619"/>
      <c r="C452" s="705"/>
    </row>
    <row r="453" spans="1:3" ht="14.25" x14ac:dyDescent="0.2">
      <c r="A453" s="618"/>
      <c r="B453" s="619"/>
      <c r="C453" s="705"/>
    </row>
    <row r="454" spans="1:3" ht="14.25" x14ac:dyDescent="0.2">
      <c r="A454" s="618"/>
      <c r="B454" s="619"/>
      <c r="C454" s="705"/>
    </row>
    <row r="455" spans="1:3" ht="14.25" x14ac:dyDescent="0.2">
      <c r="A455" s="618"/>
      <c r="B455" s="619"/>
      <c r="C455" s="705"/>
    </row>
    <row r="456" spans="1:3" ht="14.25" x14ac:dyDescent="0.2">
      <c r="A456" s="618"/>
      <c r="B456" s="619"/>
      <c r="C456" s="705"/>
    </row>
    <row r="457" spans="1:3" ht="14.25" x14ac:dyDescent="0.2">
      <c r="A457" s="618"/>
      <c r="B457" s="619"/>
      <c r="C457" s="705"/>
    </row>
    <row r="458" spans="1:3" ht="14.25" x14ac:dyDescent="0.2">
      <c r="A458" s="618"/>
      <c r="B458" s="619"/>
      <c r="C458" s="705"/>
    </row>
    <row r="459" spans="1:3" ht="14.25" x14ac:dyDescent="0.2">
      <c r="A459" s="618"/>
      <c r="B459" s="619"/>
      <c r="C459" s="705"/>
    </row>
    <row r="460" spans="1:3" ht="14.25" x14ac:dyDescent="0.2">
      <c r="A460" s="618"/>
      <c r="B460" s="619"/>
      <c r="C460" s="705"/>
    </row>
    <row r="461" spans="1:3" ht="14.25" x14ac:dyDescent="0.2">
      <c r="A461" s="618"/>
      <c r="B461" s="619"/>
      <c r="C461" s="705"/>
    </row>
    <row r="462" spans="1:3" ht="14.25" x14ac:dyDescent="0.2">
      <c r="A462" s="618"/>
      <c r="B462" s="619"/>
      <c r="C462" s="705"/>
    </row>
    <row r="463" spans="1:3" ht="14.25" x14ac:dyDescent="0.2">
      <c r="A463" s="618"/>
      <c r="B463" s="619"/>
      <c r="C463" s="705"/>
    </row>
    <row r="464" spans="1:3" ht="14.25" x14ac:dyDescent="0.2">
      <c r="A464" s="618"/>
      <c r="B464" s="619"/>
      <c r="C464" s="705"/>
    </row>
    <row r="465" spans="1:3" ht="14.25" x14ac:dyDescent="0.2">
      <c r="A465" s="618"/>
      <c r="B465" s="619"/>
      <c r="C465" s="705"/>
    </row>
    <row r="466" spans="1:3" ht="14.25" x14ac:dyDescent="0.2">
      <c r="A466" s="618"/>
      <c r="B466" s="619"/>
      <c r="C466" s="705"/>
    </row>
    <row r="467" spans="1:3" ht="14.25" x14ac:dyDescent="0.2">
      <c r="A467" s="618"/>
      <c r="B467" s="619"/>
      <c r="C467" s="705"/>
    </row>
    <row r="468" spans="1:3" ht="14.25" x14ac:dyDescent="0.2">
      <c r="A468" s="618"/>
      <c r="B468" s="619"/>
      <c r="C468" s="705"/>
    </row>
    <row r="469" spans="1:3" ht="14.25" x14ac:dyDescent="0.2">
      <c r="A469" s="618"/>
      <c r="B469" s="619"/>
      <c r="C469" s="705"/>
    </row>
    <row r="470" spans="1:3" ht="14.25" x14ac:dyDescent="0.2">
      <c r="A470" s="618"/>
      <c r="B470" s="619"/>
      <c r="C470" s="705"/>
    </row>
    <row r="471" spans="1:3" ht="14.25" x14ac:dyDescent="0.2">
      <c r="A471" s="618"/>
      <c r="B471" s="619"/>
      <c r="C471" s="705"/>
    </row>
    <row r="472" spans="1:3" ht="14.25" x14ac:dyDescent="0.2">
      <c r="A472" s="618"/>
      <c r="B472" s="619"/>
      <c r="C472" s="705"/>
    </row>
    <row r="473" spans="1:3" ht="14.25" x14ac:dyDescent="0.2">
      <c r="A473" s="618"/>
      <c r="B473" s="619"/>
      <c r="C473" s="705"/>
    </row>
    <row r="474" spans="1:3" ht="14.25" x14ac:dyDescent="0.2">
      <c r="A474" s="618"/>
      <c r="B474" s="619"/>
      <c r="C474" s="705"/>
    </row>
    <row r="475" spans="1:3" ht="14.25" x14ac:dyDescent="0.2">
      <c r="A475" s="618"/>
      <c r="B475" s="619"/>
      <c r="C475" s="705"/>
    </row>
    <row r="476" spans="1:3" ht="14.25" x14ac:dyDescent="0.2">
      <c r="A476" s="618"/>
      <c r="B476" s="619"/>
      <c r="C476" s="705"/>
    </row>
    <row r="477" spans="1:3" ht="14.25" x14ac:dyDescent="0.2">
      <c r="A477" s="618"/>
      <c r="B477" s="619"/>
      <c r="C477" s="705"/>
    </row>
    <row r="478" spans="1:3" ht="14.25" x14ac:dyDescent="0.2">
      <c r="A478" s="618"/>
      <c r="B478" s="619"/>
      <c r="C478" s="705"/>
    </row>
    <row r="479" spans="1:3" ht="14.25" x14ac:dyDescent="0.2">
      <c r="A479" s="618"/>
      <c r="B479" s="619"/>
      <c r="C479" s="705"/>
    </row>
    <row r="480" spans="1:3" ht="14.25" x14ac:dyDescent="0.2">
      <c r="A480" s="618"/>
      <c r="B480" s="619"/>
      <c r="C480" s="705"/>
    </row>
    <row r="481" spans="1:3" ht="14.25" x14ac:dyDescent="0.2">
      <c r="A481" s="618"/>
      <c r="B481" s="619"/>
      <c r="C481" s="705"/>
    </row>
    <row r="482" spans="1:3" ht="14.25" x14ac:dyDescent="0.2">
      <c r="A482" s="618"/>
      <c r="B482" s="619"/>
      <c r="C482" s="705"/>
    </row>
    <row r="483" spans="1:3" ht="14.25" x14ac:dyDescent="0.2">
      <c r="A483" s="618"/>
      <c r="B483" s="619"/>
      <c r="C483" s="705"/>
    </row>
    <row r="484" spans="1:3" ht="14.25" x14ac:dyDescent="0.2">
      <c r="A484" s="618"/>
      <c r="B484" s="619"/>
      <c r="C484" s="705"/>
    </row>
    <row r="485" spans="1:3" ht="14.25" x14ac:dyDescent="0.2">
      <c r="A485" s="618"/>
      <c r="B485" s="619"/>
      <c r="C485" s="705"/>
    </row>
    <row r="486" spans="1:3" ht="14.25" x14ac:dyDescent="0.2">
      <c r="A486" s="618"/>
      <c r="B486" s="619"/>
      <c r="C486" s="705"/>
    </row>
    <row r="487" spans="1:3" ht="14.25" x14ac:dyDescent="0.2">
      <c r="A487" s="618"/>
      <c r="B487" s="619"/>
      <c r="C487" s="705"/>
    </row>
    <row r="488" spans="1:3" ht="14.25" x14ac:dyDescent="0.2">
      <c r="A488" s="618"/>
      <c r="B488" s="619"/>
      <c r="C488" s="705"/>
    </row>
    <row r="489" spans="1:3" ht="14.25" x14ac:dyDescent="0.2">
      <c r="A489" s="618"/>
      <c r="B489" s="619"/>
      <c r="C489" s="705"/>
    </row>
    <row r="490" spans="1:3" ht="14.25" x14ac:dyDescent="0.2">
      <c r="A490" s="618"/>
      <c r="B490" s="619"/>
      <c r="C490" s="705"/>
    </row>
    <row r="491" spans="1:3" ht="14.25" x14ac:dyDescent="0.2">
      <c r="A491" s="618"/>
      <c r="B491" s="619"/>
      <c r="C491" s="705"/>
    </row>
    <row r="492" spans="1:3" ht="14.25" x14ac:dyDescent="0.2">
      <c r="A492" s="618"/>
      <c r="B492" s="619"/>
      <c r="C492" s="705"/>
    </row>
    <row r="493" spans="1:3" ht="14.25" x14ac:dyDescent="0.2">
      <c r="A493" s="618"/>
      <c r="B493" s="619"/>
      <c r="C493" s="705"/>
    </row>
    <row r="494" spans="1:3" ht="14.25" x14ac:dyDescent="0.2">
      <c r="A494" s="618"/>
      <c r="B494" s="619"/>
      <c r="C494" s="705"/>
    </row>
    <row r="495" spans="1:3" ht="14.25" x14ac:dyDescent="0.2">
      <c r="A495" s="618"/>
      <c r="B495" s="619"/>
      <c r="C495" s="705"/>
    </row>
    <row r="496" spans="1:3" ht="14.25" x14ac:dyDescent="0.2">
      <c r="A496" s="618"/>
      <c r="B496" s="619"/>
      <c r="C496" s="705"/>
    </row>
    <row r="497" spans="1:3" ht="14.25" x14ac:dyDescent="0.2">
      <c r="A497" s="618"/>
      <c r="B497" s="619"/>
      <c r="C497" s="705"/>
    </row>
    <row r="498" spans="1:3" ht="14.25" x14ac:dyDescent="0.2">
      <c r="A498" s="618"/>
      <c r="B498" s="619"/>
      <c r="C498" s="705"/>
    </row>
    <row r="499" spans="1:3" ht="14.25" x14ac:dyDescent="0.2">
      <c r="A499" s="618"/>
      <c r="B499" s="619"/>
      <c r="C499" s="705"/>
    </row>
    <row r="500" spans="1:3" ht="14.25" x14ac:dyDescent="0.2">
      <c r="A500" s="618"/>
      <c r="B500" s="619"/>
      <c r="C500" s="705"/>
    </row>
    <row r="501" spans="1:3" ht="14.25" x14ac:dyDescent="0.2">
      <c r="A501" s="618"/>
      <c r="B501" s="619"/>
      <c r="C501" s="705"/>
    </row>
    <row r="502" spans="1:3" ht="14.25" x14ac:dyDescent="0.2">
      <c r="A502" s="618"/>
      <c r="B502" s="619"/>
      <c r="C502" s="705"/>
    </row>
    <row r="503" spans="1:3" ht="14.25" x14ac:dyDescent="0.2">
      <c r="A503" s="618"/>
      <c r="B503" s="619"/>
      <c r="C503" s="705"/>
    </row>
    <row r="504" spans="1:3" ht="14.25" x14ac:dyDescent="0.2">
      <c r="A504" s="618"/>
      <c r="B504" s="619"/>
      <c r="C504" s="705"/>
    </row>
    <row r="505" spans="1:3" ht="14.25" x14ac:dyDescent="0.2">
      <c r="A505" s="618"/>
      <c r="B505" s="619"/>
      <c r="C505" s="705"/>
    </row>
    <row r="506" spans="1:3" ht="14.25" x14ac:dyDescent="0.2">
      <c r="A506" s="618"/>
      <c r="B506" s="619"/>
      <c r="C506" s="705"/>
    </row>
    <row r="507" spans="1:3" ht="14.25" x14ac:dyDescent="0.2">
      <c r="A507" s="618"/>
      <c r="B507" s="619"/>
      <c r="C507" s="705"/>
    </row>
    <row r="508" spans="1:3" ht="14.25" x14ac:dyDescent="0.2">
      <c r="A508" s="618"/>
      <c r="B508" s="619"/>
      <c r="C508" s="705"/>
    </row>
    <row r="509" spans="1:3" ht="14.25" x14ac:dyDescent="0.2">
      <c r="A509" s="618"/>
      <c r="B509" s="619"/>
      <c r="C509" s="705"/>
    </row>
    <row r="510" spans="1:3" ht="14.25" x14ac:dyDescent="0.2">
      <c r="A510" s="618"/>
      <c r="B510" s="619"/>
      <c r="C510" s="705"/>
    </row>
    <row r="511" spans="1:3" ht="14.25" x14ac:dyDescent="0.2">
      <c r="A511" s="618"/>
      <c r="B511" s="619"/>
      <c r="C511" s="705"/>
    </row>
    <row r="512" spans="1:3" ht="14.25" x14ac:dyDescent="0.2">
      <c r="A512" s="618"/>
      <c r="B512" s="619"/>
      <c r="C512" s="705"/>
    </row>
    <row r="513" spans="1:3" ht="14.25" x14ac:dyDescent="0.2">
      <c r="A513" s="618"/>
      <c r="B513" s="619"/>
      <c r="C513" s="705"/>
    </row>
    <row r="514" spans="1:3" ht="14.25" x14ac:dyDescent="0.2">
      <c r="A514" s="618"/>
      <c r="B514" s="619"/>
      <c r="C514" s="705"/>
    </row>
    <row r="515" spans="1:3" ht="14.25" x14ac:dyDescent="0.2">
      <c r="A515" s="618"/>
      <c r="B515" s="619"/>
      <c r="C515" s="705"/>
    </row>
    <row r="516" spans="1:3" ht="14.25" x14ac:dyDescent="0.2">
      <c r="A516" s="618"/>
      <c r="B516" s="619"/>
      <c r="C516" s="705"/>
    </row>
    <row r="517" spans="1:3" ht="14.25" x14ac:dyDescent="0.2">
      <c r="A517" s="618"/>
      <c r="B517" s="619"/>
      <c r="C517" s="705"/>
    </row>
    <row r="518" spans="1:3" ht="14.25" x14ac:dyDescent="0.2">
      <c r="A518" s="618"/>
      <c r="B518" s="619"/>
      <c r="C518" s="705"/>
    </row>
    <row r="519" spans="1:3" ht="14.25" x14ac:dyDescent="0.2">
      <c r="A519" s="618"/>
      <c r="B519" s="619"/>
      <c r="C519" s="705"/>
    </row>
    <row r="520" spans="1:3" ht="14.25" x14ac:dyDescent="0.2">
      <c r="A520" s="618"/>
      <c r="B520" s="619"/>
      <c r="C520" s="705"/>
    </row>
    <row r="521" spans="1:3" ht="14.25" x14ac:dyDescent="0.2">
      <c r="A521" s="618"/>
      <c r="B521" s="619"/>
      <c r="C521" s="705"/>
    </row>
    <row r="522" spans="1:3" ht="14.25" x14ac:dyDescent="0.2">
      <c r="A522" s="618"/>
      <c r="B522" s="619"/>
      <c r="C522" s="705"/>
    </row>
    <row r="523" spans="1:3" ht="14.25" x14ac:dyDescent="0.2">
      <c r="A523" s="618"/>
      <c r="B523" s="619"/>
      <c r="C523" s="705"/>
    </row>
    <row r="524" spans="1:3" ht="14.25" x14ac:dyDescent="0.2">
      <c r="A524" s="618"/>
      <c r="B524" s="619"/>
      <c r="C524" s="705"/>
    </row>
    <row r="525" spans="1:3" ht="14.25" x14ac:dyDescent="0.2">
      <c r="A525" s="618"/>
      <c r="B525" s="619"/>
      <c r="C525" s="705"/>
    </row>
    <row r="526" spans="1:3" ht="14.25" x14ac:dyDescent="0.2">
      <c r="A526" s="618"/>
      <c r="B526" s="619"/>
      <c r="C526" s="705"/>
    </row>
    <row r="527" spans="1:3" ht="14.25" x14ac:dyDescent="0.2">
      <c r="A527" s="618"/>
      <c r="B527" s="619"/>
      <c r="C527" s="705"/>
    </row>
    <row r="528" spans="1:3" ht="14.25" x14ac:dyDescent="0.2">
      <c r="A528" s="618"/>
      <c r="B528" s="619"/>
      <c r="C528" s="705"/>
    </row>
    <row r="529" spans="1:3" ht="14.25" x14ac:dyDescent="0.2">
      <c r="A529" s="618"/>
      <c r="B529" s="619"/>
      <c r="C529" s="705"/>
    </row>
    <row r="530" spans="1:3" ht="14.25" x14ac:dyDescent="0.2">
      <c r="A530" s="618"/>
      <c r="B530" s="619"/>
      <c r="C530" s="705"/>
    </row>
    <row r="531" spans="1:3" ht="14.25" x14ac:dyDescent="0.2">
      <c r="A531" s="618"/>
      <c r="B531" s="619"/>
      <c r="C531" s="705"/>
    </row>
    <row r="532" spans="1:3" ht="14.25" x14ac:dyDescent="0.2">
      <c r="A532" s="618"/>
      <c r="B532" s="619"/>
      <c r="C532" s="705"/>
    </row>
    <row r="533" spans="1:3" ht="14.25" x14ac:dyDescent="0.2">
      <c r="A533" s="618"/>
      <c r="B533" s="619"/>
      <c r="C533" s="705"/>
    </row>
    <row r="534" spans="1:3" ht="14.25" x14ac:dyDescent="0.2">
      <c r="A534" s="618"/>
      <c r="B534" s="619"/>
      <c r="C534" s="705"/>
    </row>
    <row r="535" spans="1:3" ht="14.25" x14ac:dyDescent="0.2">
      <c r="A535" s="618"/>
      <c r="B535" s="619"/>
      <c r="C535" s="705"/>
    </row>
    <row r="536" spans="1:3" ht="14.25" x14ac:dyDescent="0.2">
      <c r="A536" s="618"/>
      <c r="B536" s="619"/>
      <c r="C536" s="705"/>
    </row>
    <row r="537" spans="1:3" ht="14.25" x14ac:dyDescent="0.2">
      <c r="A537" s="618"/>
      <c r="B537" s="619"/>
      <c r="C537" s="705"/>
    </row>
    <row r="538" spans="1:3" ht="14.25" x14ac:dyDescent="0.2">
      <c r="A538" s="618"/>
      <c r="B538" s="619"/>
      <c r="C538" s="705"/>
    </row>
    <row r="539" spans="1:3" ht="14.25" x14ac:dyDescent="0.2">
      <c r="A539" s="618"/>
      <c r="B539" s="619"/>
      <c r="C539" s="705"/>
    </row>
    <row r="540" spans="1:3" ht="14.25" x14ac:dyDescent="0.2">
      <c r="A540" s="618"/>
      <c r="B540" s="619"/>
      <c r="C540" s="705"/>
    </row>
    <row r="541" spans="1:3" ht="14.25" x14ac:dyDescent="0.2">
      <c r="A541" s="618"/>
      <c r="B541" s="619"/>
      <c r="C541" s="705"/>
    </row>
    <row r="542" spans="1:3" ht="14.25" x14ac:dyDescent="0.2">
      <c r="A542" s="618"/>
      <c r="B542" s="619"/>
      <c r="C542" s="705"/>
    </row>
    <row r="543" spans="1:3" ht="14.25" x14ac:dyDescent="0.2">
      <c r="A543" s="618"/>
      <c r="B543" s="619"/>
      <c r="C543" s="705"/>
    </row>
    <row r="544" spans="1:3" ht="14.25" x14ac:dyDescent="0.2">
      <c r="A544" s="618"/>
      <c r="B544" s="619"/>
      <c r="C544" s="705"/>
    </row>
    <row r="545" spans="1:3" ht="14.25" x14ac:dyDescent="0.2">
      <c r="A545" s="618"/>
      <c r="B545" s="619"/>
      <c r="C545" s="705"/>
    </row>
    <row r="546" spans="1:3" ht="14.25" x14ac:dyDescent="0.2">
      <c r="A546" s="618"/>
      <c r="B546" s="619"/>
      <c r="C546" s="705"/>
    </row>
    <row r="547" spans="1:3" ht="14.25" x14ac:dyDescent="0.2">
      <c r="A547" s="618"/>
      <c r="B547" s="619"/>
      <c r="C547" s="705"/>
    </row>
    <row r="548" spans="1:3" ht="14.25" x14ac:dyDescent="0.2">
      <c r="A548" s="618"/>
      <c r="B548" s="619"/>
      <c r="C548" s="705"/>
    </row>
    <row r="549" spans="1:3" ht="14.25" x14ac:dyDescent="0.2">
      <c r="A549" s="618"/>
      <c r="B549" s="619"/>
      <c r="C549" s="705"/>
    </row>
    <row r="550" spans="1:3" ht="14.25" x14ac:dyDescent="0.2">
      <c r="A550" s="618"/>
      <c r="B550" s="619"/>
      <c r="C550" s="705"/>
    </row>
    <row r="551" spans="1:3" ht="14.25" x14ac:dyDescent="0.2">
      <c r="A551" s="618"/>
      <c r="B551" s="619"/>
      <c r="C551" s="705"/>
    </row>
    <row r="552" spans="1:3" ht="14.25" x14ac:dyDescent="0.2">
      <c r="A552" s="618"/>
      <c r="B552" s="619"/>
      <c r="C552" s="705"/>
    </row>
    <row r="553" spans="1:3" ht="14.25" x14ac:dyDescent="0.2">
      <c r="A553" s="618"/>
      <c r="B553" s="619"/>
      <c r="C553" s="705"/>
    </row>
    <row r="554" spans="1:3" ht="14.25" x14ac:dyDescent="0.2">
      <c r="A554" s="618"/>
      <c r="B554" s="619"/>
      <c r="C554" s="705"/>
    </row>
    <row r="555" spans="1:3" ht="14.25" x14ac:dyDescent="0.2">
      <c r="A555" s="618"/>
      <c r="B555" s="619"/>
      <c r="C555" s="705"/>
    </row>
    <row r="556" spans="1:3" ht="14.25" x14ac:dyDescent="0.2">
      <c r="A556" s="618"/>
      <c r="B556" s="619"/>
      <c r="C556" s="705"/>
    </row>
    <row r="557" spans="1:3" ht="14.25" x14ac:dyDescent="0.2">
      <c r="A557" s="618"/>
      <c r="B557" s="619"/>
      <c r="C557" s="705"/>
    </row>
    <row r="558" spans="1:3" ht="14.25" x14ac:dyDescent="0.2">
      <c r="A558" s="618"/>
      <c r="B558" s="619"/>
      <c r="C558" s="705"/>
    </row>
    <row r="559" spans="1:3" ht="14.25" x14ac:dyDescent="0.2">
      <c r="A559" s="618"/>
      <c r="B559" s="619"/>
      <c r="C559" s="705"/>
    </row>
    <row r="560" spans="1:3" ht="14.25" x14ac:dyDescent="0.2">
      <c r="A560" s="618"/>
      <c r="B560" s="619"/>
      <c r="C560" s="705"/>
    </row>
    <row r="561" spans="1:3" ht="14.25" x14ac:dyDescent="0.2">
      <c r="A561" s="618"/>
      <c r="B561" s="619"/>
      <c r="C561" s="705"/>
    </row>
    <row r="562" spans="1:3" ht="14.25" x14ac:dyDescent="0.2">
      <c r="A562" s="618"/>
      <c r="B562" s="619"/>
      <c r="C562" s="705"/>
    </row>
    <row r="563" spans="1:3" ht="14.25" x14ac:dyDescent="0.2">
      <c r="A563" s="618"/>
      <c r="B563" s="619"/>
      <c r="C563" s="705"/>
    </row>
    <row r="564" spans="1:3" ht="14.25" x14ac:dyDescent="0.2">
      <c r="A564" s="618"/>
      <c r="B564" s="619"/>
      <c r="C564" s="705"/>
    </row>
    <row r="565" spans="1:3" ht="14.25" x14ac:dyDescent="0.2">
      <c r="A565" s="618"/>
      <c r="B565" s="619"/>
      <c r="C565" s="705"/>
    </row>
    <row r="566" spans="1:3" ht="14.25" x14ac:dyDescent="0.2">
      <c r="A566" s="618"/>
      <c r="B566" s="619"/>
      <c r="C566" s="705"/>
    </row>
    <row r="567" spans="1:3" ht="14.25" x14ac:dyDescent="0.2">
      <c r="A567" s="618"/>
      <c r="B567" s="619"/>
      <c r="C567" s="705"/>
    </row>
    <row r="568" spans="1:3" ht="14.25" x14ac:dyDescent="0.2">
      <c r="A568" s="618"/>
      <c r="B568" s="619"/>
      <c r="C568" s="705"/>
    </row>
    <row r="569" spans="1:3" ht="14.25" x14ac:dyDescent="0.2">
      <c r="A569" s="618"/>
      <c r="B569" s="619"/>
      <c r="C569" s="705"/>
    </row>
    <row r="570" spans="1:3" ht="14.25" x14ac:dyDescent="0.2">
      <c r="A570" s="618"/>
      <c r="B570" s="619"/>
      <c r="C570" s="705"/>
    </row>
    <row r="571" spans="1:3" ht="14.25" x14ac:dyDescent="0.2">
      <c r="A571" s="618"/>
      <c r="B571" s="619"/>
      <c r="C571" s="705"/>
    </row>
    <row r="572" spans="1:3" ht="14.25" x14ac:dyDescent="0.2">
      <c r="A572" s="618"/>
      <c r="B572" s="619"/>
      <c r="C572" s="705"/>
    </row>
    <row r="573" spans="1:3" ht="14.25" x14ac:dyDescent="0.2">
      <c r="A573" s="618"/>
      <c r="B573" s="619"/>
      <c r="C573" s="705"/>
    </row>
    <row r="574" spans="1:3" ht="14.25" x14ac:dyDescent="0.2">
      <c r="A574" s="618"/>
      <c r="B574" s="619"/>
      <c r="C574" s="705"/>
    </row>
    <row r="575" spans="1:3" ht="14.25" x14ac:dyDescent="0.2">
      <c r="A575" s="618"/>
      <c r="B575" s="619"/>
      <c r="C575" s="705"/>
    </row>
    <row r="576" spans="1:3" ht="14.25" x14ac:dyDescent="0.2">
      <c r="A576" s="618"/>
      <c r="B576" s="619"/>
      <c r="C576" s="705"/>
    </row>
    <row r="577" spans="1:3" ht="14.25" x14ac:dyDescent="0.2">
      <c r="A577" s="618"/>
      <c r="B577" s="619"/>
      <c r="C577" s="705"/>
    </row>
    <row r="578" spans="1:3" ht="14.25" x14ac:dyDescent="0.2">
      <c r="A578" s="618"/>
      <c r="B578" s="619"/>
      <c r="C578" s="705"/>
    </row>
    <row r="579" spans="1:3" ht="14.25" x14ac:dyDescent="0.2">
      <c r="A579" s="618"/>
      <c r="B579" s="619"/>
      <c r="C579" s="705"/>
    </row>
    <row r="580" spans="1:3" ht="14.25" x14ac:dyDescent="0.2">
      <c r="A580" s="618"/>
      <c r="B580" s="619"/>
      <c r="C580" s="705"/>
    </row>
    <row r="581" spans="1:3" ht="14.25" x14ac:dyDescent="0.2">
      <c r="A581" s="618"/>
      <c r="B581" s="619"/>
      <c r="C581" s="705"/>
    </row>
    <row r="582" spans="1:3" ht="14.25" x14ac:dyDescent="0.2">
      <c r="A582" s="618"/>
      <c r="B582" s="619"/>
      <c r="C582" s="705"/>
    </row>
    <row r="583" spans="1:3" ht="14.25" x14ac:dyDescent="0.2">
      <c r="A583" s="618"/>
      <c r="B583" s="619"/>
      <c r="C583" s="705"/>
    </row>
    <row r="584" spans="1:3" ht="14.25" x14ac:dyDescent="0.2">
      <c r="A584" s="618"/>
      <c r="B584" s="619"/>
      <c r="C584" s="705"/>
    </row>
    <row r="585" spans="1:3" ht="14.25" x14ac:dyDescent="0.2">
      <c r="A585" s="618"/>
      <c r="B585" s="619"/>
      <c r="C585" s="705"/>
    </row>
    <row r="586" spans="1:3" ht="14.25" x14ac:dyDescent="0.2">
      <c r="A586" s="618"/>
      <c r="B586" s="619"/>
      <c r="C586" s="705"/>
    </row>
    <row r="587" spans="1:3" ht="14.25" x14ac:dyDescent="0.2">
      <c r="A587" s="618"/>
      <c r="B587" s="619"/>
      <c r="C587" s="705"/>
    </row>
    <row r="588" spans="1:3" ht="14.25" x14ac:dyDescent="0.2">
      <c r="A588" s="618"/>
      <c r="B588" s="619"/>
      <c r="C588" s="705"/>
    </row>
    <row r="589" spans="1:3" ht="14.25" x14ac:dyDescent="0.2">
      <c r="A589" s="618"/>
      <c r="B589" s="619"/>
      <c r="C589" s="705"/>
    </row>
    <row r="590" spans="1:3" ht="14.25" x14ac:dyDescent="0.2">
      <c r="A590" s="618"/>
      <c r="B590" s="619"/>
      <c r="C590" s="705"/>
    </row>
    <row r="591" spans="1:3" ht="14.25" x14ac:dyDescent="0.2">
      <c r="A591" s="618"/>
      <c r="B591" s="619"/>
      <c r="C591" s="705"/>
    </row>
    <row r="592" spans="1:3" ht="14.25" x14ac:dyDescent="0.2">
      <c r="A592" s="618"/>
      <c r="B592" s="619"/>
      <c r="C592" s="705"/>
    </row>
    <row r="593" spans="1:3" ht="14.25" x14ac:dyDescent="0.2">
      <c r="A593" s="618"/>
      <c r="B593" s="619"/>
      <c r="C593" s="705"/>
    </row>
    <row r="594" spans="1:3" ht="14.25" x14ac:dyDescent="0.2">
      <c r="A594" s="618"/>
      <c r="B594" s="619"/>
      <c r="C594" s="705"/>
    </row>
    <row r="595" spans="1:3" ht="14.25" x14ac:dyDescent="0.2">
      <c r="A595" s="618"/>
      <c r="B595" s="619"/>
      <c r="C595" s="705"/>
    </row>
    <row r="596" spans="1:3" ht="14.25" x14ac:dyDescent="0.2">
      <c r="A596" s="618"/>
      <c r="B596" s="619"/>
      <c r="C596" s="705"/>
    </row>
    <row r="597" spans="1:3" ht="14.25" x14ac:dyDescent="0.2">
      <c r="A597" s="618"/>
      <c r="B597" s="619"/>
      <c r="C597" s="705"/>
    </row>
    <row r="598" spans="1:3" ht="14.25" x14ac:dyDescent="0.2">
      <c r="A598" s="618"/>
      <c r="B598" s="619"/>
      <c r="C598" s="705"/>
    </row>
    <row r="599" spans="1:3" ht="14.25" x14ac:dyDescent="0.2">
      <c r="A599" s="618"/>
      <c r="B599" s="619"/>
      <c r="C599" s="705"/>
    </row>
    <row r="600" spans="1:3" ht="14.25" x14ac:dyDescent="0.2">
      <c r="A600" s="618"/>
      <c r="B600" s="619"/>
      <c r="C600" s="705"/>
    </row>
    <row r="601" spans="1:3" ht="14.25" x14ac:dyDescent="0.2">
      <c r="A601" s="618"/>
      <c r="B601" s="619"/>
      <c r="C601" s="705"/>
    </row>
    <row r="602" spans="1:3" ht="14.25" x14ac:dyDescent="0.2">
      <c r="A602" s="618"/>
      <c r="B602" s="619"/>
      <c r="C602" s="705"/>
    </row>
    <row r="603" spans="1:3" ht="14.25" x14ac:dyDescent="0.2">
      <c r="A603" s="618"/>
      <c r="B603" s="619"/>
      <c r="C603" s="705"/>
    </row>
    <row r="604" spans="1:3" ht="14.25" x14ac:dyDescent="0.2">
      <c r="A604" s="618"/>
      <c r="B604" s="619"/>
      <c r="C604" s="705"/>
    </row>
    <row r="605" spans="1:3" ht="14.25" x14ac:dyDescent="0.2">
      <c r="A605" s="618"/>
      <c r="B605" s="619"/>
      <c r="C605" s="705"/>
    </row>
    <row r="606" spans="1:3" ht="14.25" x14ac:dyDescent="0.2">
      <c r="A606" s="618"/>
      <c r="B606" s="619"/>
      <c r="C606" s="705"/>
    </row>
    <row r="607" spans="1:3" ht="14.25" x14ac:dyDescent="0.2">
      <c r="A607" s="618"/>
      <c r="B607" s="619"/>
      <c r="C607" s="705"/>
    </row>
    <row r="608" spans="1:3" ht="14.25" x14ac:dyDescent="0.2">
      <c r="A608" s="618"/>
      <c r="B608" s="619"/>
      <c r="C608" s="705"/>
    </row>
    <row r="609" spans="1:3" ht="14.25" x14ac:dyDescent="0.2">
      <c r="A609" s="618"/>
      <c r="B609" s="619"/>
      <c r="C609" s="705"/>
    </row>
    <row r="610" spans="1:3" ht="14.25" x14ac:dyDescent="0.2">
      <c r="A610" s="618"/>
      <c r="B610" s="619"/>
      <c r="C610" s="705"/>
    </row>
    <row r="611" spans="1:3" ht="14.25" x14ac:dyDescent="0.2">
      <c r="A611" s="618"/>
      <c r="B611" s="619"/>
      <c r="C611" s="705"/>
    </row>
    <row r="612" spans="1:3" ht="14.25" x14ac:dyDescent="0.2">
      <c r="A612" s="618"/>
      <c r="B612" s="619"/>
      <c r="C612" s="705"/>
    </row>
    <row r="613" spans="1:3" ht="14.25" x14ac:dyDescent="0.2">
      <c r="A613" s="618"/>
      <c r="B613" s="619"/>
      <c r="C613" s="705"/>
    </row>
    <row r="614" spans="1:3" ht="14.25" x14ac:dyDescent="0.2">
      <c r="A614" s="618"/>
      <c r="B614" s="619"/>
      <c r="C614" s="705"/>
    </row>
    <row r="615" spans="1:3" ht="14.25" x14ac:dyDescent="0.2">
      <c r="A615" s="618"/>
      <c r="B615" s="619"/>
      <c r="C615" s="705"/>
    </row>
    <row r="616" spans="1:3" ht="14.25" x14ac:dyDescent="0.2">
      <c r="A616" s="618"/>
      <c r="B616" s="619"/>
      <c r="C616" s="705"/>
    </row>
    <row r="617" spans="1:3" ht="14.25" x14ac:dyDescent="0.2">
      <c r="A617" s="618"/>
      <c r="B617" s="619"/>
      <c r="C617" s="705"/>
    </row>
    <row r="618" spans="1:3" ht="14.25" x14ac:dyDescent="0.2">
      <c r="A618" s="618"/>
      <c r="B618" s="619"/>
      <c r="C618" s="705"/>
    </row>
    <row r="619" spans="1:3" ht="14.25" x14ac:dyDescent="0.2">
      <c r="A619" s="618"/>
      <c r="B619" s="619"/>
      <c r="C619" s="705"/>
    </row>
    <row r="620" spans="1:3" ht="14.25" x14ac:dyDescent="0.2">
      <c r="A620" s="618"/>
      <c r="B620" s="619"/>
      <c r="C620" s="705"/>
    </row>
    <row r="621" spans="1:3" ht="14.25" x14ac:dyDescent="0.2">
      <c r="A621" s="618"/>
      <c r="B621" s="619"/>
      <c r="C621" s="705"/>
    </row>
    <row r="622" spans="1:3" ht="14.25" x14ac:dyDescent="0.2">
      <c r="A622" s="618"/>
      <c r="B622" s="619"/>
      <c r="C622" s="705"/>
    </row>
    <row r="623" spans="1:3" ht="14.25" x14ac:dyDescent="0.2">
      <c r="A623" s="618"/>
      <c r="B623" s="619"/>
      <c r="C623" s="705"/>
    </row>
    <row r="624" spans="1:3" ht="14.25" x14ac:dyDescent="0.2">
      <c r="A624" s="618"/>
      <c r="B624" s="619"/>
      <c r="C624" s="705"/>
    </row>
    <row r="625" spans="1:3" ht="14.25" x14ac:dyDescent="0.2">
      <c r="A625" s="618"/>
      <c r="B625" s="619"/>
      <c r="C625" s="705"/>
    </row>
    <row r="626" spans="1:3" ht="14.25" x14ac:dyDescent="0.2">
      <c r="A626" s="618"/>
      <c r="B626" s="619"/>
      <c r="C626" s="705"/>
    </row>
    <row r="627" spans="1:3" ht="14.25" x14ac:dyDescent="0.2">
      <c r="A627" s="618"/>
      <c r="B627" s="619"/>
      <c r="C627" s="705"/>
    </row>
    <row r="628" spans="1:3" ht="14.25" x14ac:dyDescent="0.2">
      <c r="A628" s="618"/>
      <c r="B628" s="619"/>
      <c r="C628" s="705"/>
    </row>
    <row r="629" spans="1:3" ht="14.25" x14ac:dyDescent="0.2">
      <c r="A629" s="618"/>
      <c r="B629" s="619"/>
      <c r="C629" s="705"/>
    </row>
    <row r="630" spans="1:3" ht="14.25" x14ac:dyDescent="0.2">
      <c r="A630" s="618"/>
      <c r="B630" s="619"/>
      <c r="C630" s="705"/>
    </row>
    <row r="631" spans="1:3" ht="14.25" x14ac:dyDescent="0.2">
      <c r="A631" s="618"/>
      <c r="B631" s="619"/>
      <c r="C631" s="705"/>
    </row>
    <row r="632" spans="1:3" ht="14.25" x14ac:dyDescent="0.2">
      <c r="A632" s="618"/>
      <c r="B632" s="619"/>
      <c r="C632" s="705"/>
    </row>
    <row r="633" spans="1:3" ht="14.25" x14ac:dyDescent="0.2">
      <c r="A633" s="618"/>
      <c r="B633" s="619"/>
      <c r="C633" s="705"/>
    </row>
    <row r="634" spans="1:3" ht="14.25" x14ac:dyDescent="0.2">
      <c r="A634" s="618"/>
      <c r="B634" s="619"/>
      <c r="C634" s="705"/>
    </row>
    <row r="635" spans="1:3" ht="14.25" x14ac:dyDescent="0.2">
      <c r="A635" s="618"/>
      <c r="B635" s="619"/>
      <c r="C635" s="705"/>
    </row>
    <row r="636" spans="1:3" ht="14.25" x14ac:dyDescent="0.2">
      <c r="A636" s="618"/>
      <c r="B636" s="619"/>
      <c r="C636" s="705"/>
    </row>
    <row r="637" spans="1:3" ht="14.25" x14ac:dyDescent="0.2">
      <c r="A637" s="618"/>
      <c r="B637" s="619"/>
      <c r="C637" s="705"/>
    </row>
    <row r="638" spans="1:3" ht="14.25" x14ac:dyDescent="0.2">
      <c r="A638" s="618"/>
      <c r="B638" s="619"/>
      <c r="C638" s="705"/>
    </row>
    <row r="639" spans="1:3" ht="14.25" x14ac:dyDescent="0.2">
      <c r="A639" s="618"/>
      <c r="B639" s="619"/>
      <c r="C639" s="705"/>
    </row>
    <row r="640" spans="1:3" ht="14.25" x14ac:dyDescent="0.2">
      <c r="A640" s="618"/>
      <c r="B640" s="619"/>
      <c r="C640" s="705"/>
    </row>
    <row r="641" spans="1:3" ht="14.25" x14ac:dyDescent="0.2">
      <c r="A641" s="618"/>
      <c r="B641" s="619"/>
      <c r="C641" s="705"/>
    </row>
    <row r="642" spans="1:3" ht="14.25" x14ac:dyDescent="0.2">
      <c r="A642" s="618"/>
      <c r="B642" s="619"/>
      <c r="C642" s="705"/>
    </row>
    <row r="643" spans="1:3" ht="14.25" x14ac:dyDescent="0.2">
      <c r="A643" s="618"/>
      <c r="B643" s="619"/>
      <c r="C643" s="705"/>
    </row>
    <row r="644" spans="1:3" ht="14.25" x14ac:dyDescent="0.2">
      <c r="A644" s="618"/>
      <c r="B644" s="619"/>
      <c r="C644" s="705"/>
    </row>
    <row r="645" spans="1:3" ht="14.25" x14ac:dyDescent="0.2">
      <c r="A645" s="618"/>
      <c r="B645" s="619"/>
      <c r="C645" s="705"/>
    </row>
    <row r="646" spans="1:3" ht="14.25" x14ac:dyDescent="0.2">
      <c r="A646" s="618"/>
      <c r="B646" s="619"/>
      <c r="C646" s="705"/>
    </row>
    <row r="647" spans="1:3" ht="14.25" x14ac:dyDescent="0.2">
      <c r="A647" s="618"/>
      <c r="B647" s="619"/>
      <c r="C647" s="705"/>
    </row>
    <row r="648" spans="1:3" ht="14.25" x14ac:dyDescent="0.2">
      <c r="A648" s="618"/>
      <c r="B648" s="619"/>
      <c r="C648" s="705"/>
    </row>
    <row r="649" spans="1:3" ht="14.25" x14ac:dyDescent="0.2">
      <c r="A649" s="618"/>
      <c r="B649" s="619"/>
      <c r="C649" s="705"/>
    </row>
    <row r="650" spans="1:3" ht="14.25" x14ac:dyDescent="0.2">
      <c r="A650" s="618"/>
      <c r="B650" s="619"/>
      <c r="C650" s="705"/>
    </row>
    <row r="651" spans="1:3" ht="14.25" x14ac:dyDescent="0.2">
      <c r="A651" s="618"/>
      <c r="B651" s="619"/>
      <c r="C651" s="705"/>
    </row>
    <row r="652" spans="1:3" ht="14.25" x14ac:dyDescent="0.2">
      <c r="A652" s="618"/>
      <c r="B652" s="619"/>
      <c r="C652" s="705"/>
    </row>
    <row r="653" spans="1:3" ht="14.25" x14ac:dyDescent="0.2">
      <c r="A653" s="618"/>
      <c r="B653" s="619"/>
      <c r="C653" s="705"/>
    </row>
    <row r="654" spans="1:3" ht="14.25" x14ac:dyDescent="0.2">
      <c r="A654" s="618"/>
      <c r="B654" s="619"/>
      <c r="C654" s="705"/>
    </row>
    <row r="655" spans="1:3" ht="14.25" x14ac:dyDescent="0.2">
      <c r="A655" s="618"/>
      <c r="B655" s="619"/>
      <c r="C655" s="705"/>
    </row>
    <row r="656" spans="1:3" ht="14.25" x14ac:dyDescent="0.2">
      <c r="A656" s="618"/>
      <c r="B656" s="619"/>
      <c r="C656" s="705"/>
    </row>
    <row r="657" spans="1:3" ht="14.25" x14ac:dyDescent="0.2">
      <c r="A657" s="618"/>
      <c r="B657" s="619"/>
      <c r="C657" s="705"/>
    </row>
    <row r="658" spans="1:3" ht="14.25" x14ac:dyDescent="0.2">
      <c r="A658" s="618"/>
      <c r="B658" s="619"/>
      <c r="C658" s="705"/>
    </row>
    <row r="659" spans="1:3" ht="14.25" x14ac:dyDescent="0.2">
      <c r="A659" s="618"/>
      <c r="B659" s="619"/>
      <c r="C659" s="705"/>
    </row>
    <row r="660" spans="1:3" ht="14.25" x14ac:dyDescent="0.2">
      <c r="A660" s="618"/>
      <c r="B660" s="619"/>
      <c r="C660" s="705"/>
    </row>
    <row r="661" spans="1:3" ht="14.25" x14ac:dyDescent="0.2">
      <c r="A661" s="618"/>
      <c r="B661" s="619"/>
      <c r="C661" s="705"/>
    </row>
    <row r="662" spans="1:3" ht="14.25" x14ac:dyDescent="0.2">
      <c r="A662" s="618"/>
      <c r="B662" s="619"/>
      <c r="C662" s="705"/>
    </row>
    <row r="663" spans="1:3" ht="14.25" x14ac:dyDescent="0.2">
      <c r="A663" s="618"/>
      <c r="B663" s="619"/>
      <c r="C663" s="705"/>
    </row>
    <row r="664" spans="1:3" ht="14.25" x14ac:dyDescent="0.2">
      <c r="A664" s="618"/>
      <c r="B664" s="619"/>
      <c r="C664" s="705"/>
    </row>
    <row r="665" spans="1:3" ht="14.25" x14ac:dyDescent="0.2">
      <c r="A665" s="618"/>
      <c r="B665" s="619"/>
      <c r="C665" s="705"/>
    </row>
    <row r="666" spans="1:3" ht="14.25" x14ac:dyDescent="0.2">
      <c r="A666" s="618"/>
      <c r="B666" s="619"/>
      <c r="C666" s="705"/>
    </row>
    <row r="667" spans="1:3" ht="14.25" x14ac:dyDescent="0.2">
      <c r="A667" s="618"/>
      <c r="B667" s="619"/>
      <c r="C667" s="705"/>
    </row>
    <row r="668" spans="1:3" ht="14.25" x14ac:dyDescent="0.2">
      <c r="A668" s="618"/>
      <c r="B668" s="619"/>
      <c r="C668" s="705"/>
    </row>
    <row r="669" spans="1:3" ht="14.25" x14ac:dyDescent="0.2">
      <c r="A669" s="618"/>
      <c r="B669" s="619"/>
      <c r="C669" s="705"/>
    </row>
    <row r="670" spans="1:3" ht="14.25" x14ac:dyDescent="0.2">
      <c r="A670" s="618"/>
      <c r="B670" s="619"/>
      <c r="C670" s="705"/>
    </row>
    <row r="671" spans="1:3" ht="14.25" x14ac:dyDescent="0.2">
      <c r="A671" s="618"/>
      <c r="B671" s="619"/>
      <c r="C671" s="705"/>
    </row>
    <row r="672" spans="1:3" ht="14.25" x14ac:dyDescent="0.2">
      <c r="A672" s="618"/>
      <c r="B672" s="619"/>
      <c r="C672" s="705"/>
    </row>
    <row r="673" spans="1:3" ht="14.25" x14ac:dyDescent="0.2">
      <c r="A673" s="618"/>
      <c r="B673" s="619"/>
      <c r="C673" s="705"/>
    </row>
    <row r="674" spans="1:3" ht="14.25" x14ac:dyDescent="0.2">
      <c r="A674" s="618"/>
      <c r="B674" s="619"/>
      <c r="C674" s="705"/>
    </row>
    <row r="675" spans="1:3" ht="14.25" x14ac:dyDescent="0.2">
      <c r="A675" s="618"/>
      <c r="B675" s="619"/>
      <c r="C675" s="705"/>
    </row>
    <row r="676" spans="1:3" ht="14.25" x14ac:dyDescent="0.2">
      <c r="A676" s="618"/>
      <c r="B676" s="619"/>
      <c r="C676" s="705"/>
    </row>
    <row r="677" spans="1:3" ht="14.25" x14ac:dyDescent="0.2">
      <c r="A677" s="618"/>
      <c r="B677" s="619"/>
      <c r="C677" s="705"/>
    </row>
    <row r="678" spans="1:3" ht="14.25" x14ac:dyDescent="0.2">
      <c r="A678" s="618"/>
      <c r="B678" s="619"/>
      <c r="C678" s="705"/>
    </row>
    <row r="679" spans="1:3" ht="14.25" x14ac:dyDescent="0.2">
      <c r="A679" s="618"/>
      <c r="B679" s="619"/>
      <c r="C679" s="705"/>
    </row>
    <row r="680" spans="1:3" ht="14.25" x14ac:dyDescent="0.2">
      <c r="A680" s="618"/>
      <c r="B680" s="619"/>
      <c r="C680" s="705"/>
    </row>
    <row r="681" spans="1:3" ht="14.25" x14ac:dyDescent="0.2">
      <c r="A681" s="618"/>
      <c r="B681" s="619"/>
      <c r="C681" s="705"/>
    </row>
    <row r="682" spans="1:3" ht="14.25" x14ac:dyDescent="0.2">
      <c r="A682" s="618"/>
      <c r="B682" s="619"/>
      <c r="C682" s="705"/>
    </row>
    <row r="683" spans="1:3" ht="14.25" x14ac:dyDescent="0.2">
      <c r="A683" s="618"/>
      <c r="B683" s="619"/>
      <c r="C683" s="705"/>
    </row>
    <row r="684" spans="1:3" ht="14.25" x14ac:dyDescent="0.2">
      <c r="A684" s="618"/>
      <c r="B684" s="619"/>
      <c r="C684" s="705"/>
    </row>
    <row r="685" spans="1:3" ht="14.25" x14ac:dyDescent="0.2">
      <c r="A685" s="618"/>
      <c r="B685" s="619"/>
      <c r="C685" s="705"/>
    </row>
    <row r="686" spans="1:3" ht="14.25" x14ac:dyDescent="0.2">
      <c r="A686" s="618"/>
      <c r="B686" s="619"/>
      <c r="C686" s="705"/>
    </row>
    <row r="687" spans="1:3" ht="14.25" x14ac:dyDescent="0.2">
      <c r="A687" s="618"/>
      <c r="B687" s="619"/>
      <c r="C687" s="705"/>
    </row>
    <row r="688" spans="1:3" ht="14.25" x14ac:dyDescent="0.2">
      <c r="A688" s="618"/>
      <c r="B688" s="619"/>
      <c r="C688" s="705"/>
    </row>
    <row r="689" spans="1:3" ht="14.25" x14ac:dyDescent="0.2">
      <c r="A689" s="618"/>
      <c r="B689" s="619"/>
      <c r="C689" s="705"/>
    </row>
    <row r="690" spans="1:3" ht="14.25" x14ac:dyDescent="0.2">
      <c r="A690" s="618"/>
      <c r="B690" s="619"/>
      <c r="C690" s="705"/>
    </row>
    <row r="691" spans="1:3" ht="14.25" x14ac:dyDescent="0.2">
      <c r="A691" s="618"/>
      <c r="B691" s="619"/>
      <c r="C691" s="705"/>
    </row>
    <row r="692" spans="1:3" ht="14.25" x14ac:dyDescent="0.2">
      <c r="A692" s="618"/>
      <c r="B692" s="619"/>
      <c r="C692" s="705"/>
    </row>
    <row r="693" spans="1:3" ht="14.25" x14ac:dyDescent="0.2">
      <c r="A693" s="618"/>
      <c r="B693" s="619"/>
      <c r="C693" s="705"/>
    </row>
    <row r="694" spans="1:3" ht="14.25" x14ac:dyDescent="0.2">
      <c r="A694" s="618"/>
      <c r="B694" s="619"/>
      <c r="C694" s="705"/>
    </row>
    <row r="695" spans="1:3" ht="14.25" x14ac:dyDescent="0.2">
      <c r="A695" s="618"/>
      <c r="B695" s="619"/>
      <c r="C695" s="705"/>
    </row>
    <row r="696" spans="1:3" ht="14.25" x14ac:dyDescent="0.2">
      <c r="A696" s="618"/>
      <c r="B696" s="619"/>
      <c r="C696" s="705"/>
    </row>
    <row r="697" spans="1:3" ht="14.25" x14ac:dyDescent="0.2">
      <c r="A697" s="618"/>
      <c r="B697" s="619"/>
      <c r="C697" s="705"/>
    </row>
    <row r="698" spans="1:3" ht="14.25" x14ac:dyDescent="0.2">
      <c r="A698" s="618"/>
      <c r="B698" s="619"/>
      <c r="C698" s="705"/>
    </row>
    <row r="699" spans="1:3" ht="14.25" x14ac:dyDescent="0.2">
      <c r="A699" s="618"/>
      <c r="B699" s="619"/>
      <c r="C699" s="705"/>
    </row>
    <row r="700" spans="1:3" ht="14.25" x14ac:dyDescent="0.2">
      <c r="A700" s="618"/>
      <c r="B700" s="619"/>
      <c r="C700" s="705"/>
    </row>
    <row r="701" spans="1:3" ht="14.25" x14ac:dyDescent="0.2">
      <c r="A701" s="618"/>
      <c r="B701" s="619"/>
      <c r="C701" s="705"/>
    </row>
    <row r="702" spans="1:3" ht="14.25" x14ac:dyDescent="0.2">
      <c r="A702" s="618"/>
      <c r="B702" s="619"/>
      <c r="C702" s="705"/>
    </row>
    <row r="703" spans="1:3" ht="14.25" x14ac:dyDescent="0.2">
      <c r="A703" s="618"/>
      <c r="B703" s="619"/>
      <c r="C703" s="705"/>
    </row>
    <row r="704" spans="1:3" ht="14.25" x14ac:dyDescent="0.2">
      <c r="A704" s="618"/>
      <c r="B704" s="619"/>
      <c r="C704" s="705"/>
    </row>
    <row r="705" spans="1:3" ht="14.25" x14ac:dyDescent="0.2">
      <c r="A705" s="618"/>
      <c r="B705" s="619"/>
      <c r="C705" s="705"/>
    </row>
    <row r="706" spans="1:3" ht="14.25" x14ac:dyDescent="0.2">
      <c r="A706" s="618"/>
      <c r="B706" s="619"/>
      <c r="C706" s="705"/>
    </row>
    <row r="707" spans="1:3" ht="14.25" x14ac:dyDescent="0.2">
      <c r="A707" s="618"/>
      <c r="B707" s="619"/>
      <c r="C707" s="705"/>
    </row>
    <row r="708" spans="1:3" ht="14.25" x14ac:dyDescent="0.2">
      <c r="A708" s="618"/>
      <c r="B708" s="619"/>
      <c r="C708" s="705"/>
    </row>
    <row r="709" spans="1:3" ht="14.25" x14ac:dyDescent="0.2">
      <c r="A709" s="618"/>
      <c r="B709" s="619"/>
      <c r="C709" s="705"/>
    </row>
    <row r="710" spans="1:3" ht="14.25" x14ac:dyDescent="0.2">
      <c r="A710" s="618"/>
      <c r="B710" s="619"/>
      <c r="C710" s="705"/>
    </row>
    <row r="711" spans="1:3" ht="14.25" x14ac:dyDescent="0.2">
      <c r="A711" s="618"/>
      <c r="B711" s="619"/>
      <c r="C711" s="705"/>
    </row>
    <row r="712" spans="1:3" ht="14.25" x14ac:dyDescent="0.2">
      <c r="A712" s="618"/>
      <c r="B712" s="619"/>
      <c r="C712" s="705"/>
    </row>
    <row r="713" spans="1:3" ht="14.25" x14ac:dyDescent="0.2">
      <c r="A713" s="618"/>
      <c r="B713" s="619"/>
      <c r="C713" s="705"/>
    </row>
    <row r="714" spans="1:3" ht="14.25" x14ac:dyDescent="0.2">
      <c r="A714" s="618"/>
      <c r="B714" s="619"/>
      <c r="C714" s="705"/>
    </row>
    <row r="715" spans="1:3" ht="14.25" x14ac:dyDescent="0.2">
      <c r="A715" s="618"/>
      <c r="B715" s="619"/>
      <c r="C715" s="705"/>
    </row>
    <row r="716" spans="1:3" ht="14.25" x14ac:dyDescent="0.2">
      <c r="A716" s="618"/>
      <c r="B716" s="619"/>
      <c r="C716" s="705"/>
    </row>
    <row r="717" spans="1:3" ht="14.25" x14ac:dyDescent="0.2">
      <c r="A717" s="618"/>
      <c r="B717" s="619"/>
      <c r="C717" s="705"/>
    </row>
    <row r="718" spans="1:3" ht="14.25" x14ac:dyDescent="0.2">
      <c r="A718" s="618"/>
      <c r="B718" s="619"/>
      <c r="C718" s="705"/>
    </row>
    <row r="719" spans="1:3" ht="14.25" x14ac:dyDescent="0.2">
      <c r="A719" s="618"/>
      <c r="B719" s="619"/>
      <c r="C719" s="705"/>
    </row>
    <row r="720" spans="1:3" ht="14.25" x14ac:dyDescent="0.2">
      <c r="A720" s="618"/>
      <c r="B720" s="619"/>
      <c r="C720" s="705"/>
    </row>
    <row r="721" spans="1:3" ht="14.25" x14ac:dyDescent="0.2">
      <c r="A721" s="618"/>
      <c r="B721" s="619"/>
      <c r="C721" s="705"/>
    </row>
    <row r="722" spans="1:3" ht="14.25" x14ac:dyDescent="0.2">
      <c r="A722" s="618"/>
      <c r="B722" s="619"/>
      <c r="C722" s="705"/>
    </row>
    <row r="723" spans="1:3" ht="14.25" x14ac:dyDescent="0.2">
      <c r="A723" s="618"/>
      <c r="B723" s="619"/>
      <c r="C723" s="705"/>
    </row>
    <row r="724" spans="1:3" ht="14.25" x14ac:dyDescent="0.2">
      <c r="A724" s="618"/>
      <c r="B724" s="619"/>
      <c r="C724" s="705"/>
    </row>
    <row r="725" spans="1:3" ht="14.25" x14ac:dyDescent="0.2">
      <c r="A725" s="618"/>
      <c r="B725" s="619"/>
      <c r="C725" s="705"/>
    </row>
    <row r="726" spans="1:3" ht="14.25" x14ac:dyDescent="0.2">
      <c r="A726" s="618"/>
      <c r="B726" s="619"/>
      <c r="C726" s="705"/>
    </row>
    <row r="727" spans="1:3" ht="14.25" x14ac:dyDescent="0.2">
      <c r="A727" s="618"/>
      <c r="B727" s="619"/>
      <c r="C727" s="705"/>
    </row>
    <row r="728" spans="1:3" ht="14.25" x14ac:dyDescent="0.2">
      <c r="A728" s="618"/>
      <c r="B728" s="619"/>
      <c r="C728" s="705"/>
    </row>
    <row r="729" spans="1:3" ht="14.25" x14ac:dyDescent="0.2">
      <c r="A729" s="618"/>
      <c r="B729" s="619"/>
      <c r="C729" s="705"/>
    </row>
    <row r="730" spans="1:3" ht="14.25" x14ac:dyDescent="0.2">
      <c r="A730" s="618"/>
      <c r="B730" s="619"/>
      <c r="C730" s="705"/>
    </row>
    <row r="731" spans="1:3" ht="14.25" x14ac:dyDescent="0.2">
      <c r="A731" s="618"/>
      <c r="B731" s="619"/>
      <c r="C731" s="705"/>
    </row>
    <row r="732" spans="1:3" ht="14.25" x14ac:dyDescent="0.2">
      <c r="A732" s="618"/>
      <c r="B732" s="619"/>
      <c r="C732" s="705"/>
    </row>
    <row r="733" spans="1:3" ht="14.25" x14ac:dyDescent="0.2">
      <c r="A733" s="618"/>
      <c r="B733" s="619"/>
      <c r="C733" s="705"/>
    </row>
    <row r="734" spans="1:3" ht="14.25" x14ac:dyDescent="0.2">
      <c r="A734" s="618"/>
      <c r="B734" s="619"/>
      <c r="C734" s="705"/>
    </row>
    <row r="735" spans="1:3" ht="14.25" x14ac:dyDescent="0.2">
      <c r="A735" s="618"/>
      <c r="B735" s="619"/>
      <c r="C735" s="705"/>
    </row>
    <row r="736" spans="1:3" ht="14.25" x14ac:dyDescent="0.2">
      <c r="A736" s="618"/>
      <c r="B736" s="619"/>
      <c r="C736" s="705"/>
    </row>
    <row r="737" spans="1:3" ht="14.25" x14ac:dyDescent="0.2">
      <c r="A737" s="618"/>
      <c r="B737" s="619"/>
      <c r="C737" s="705"/>
    </row>
    <row r="738" spans="1:3" ht="14.25" x14ac:dyDescent="0.2">
      <c r="A738" s="618"/>
      <c r="B738" s="619"/>
      <c r="C738" s="705"/>
    </row>
    <row r="739" spans="1:3" ht="14.25" x14ac:dyDescent="0.2">
      <c r="A739" s="618"/>
      <c r="B739" s="619"/>
      <c r="C739" s="705"/>
    </row>
    <row r="740" spans="1:3" ht="14.25" x14ac:dyDescent="0.2">
      <c r="A740" s="618"/>
      <c r="B740" s="619"/>
      <c r="C740" s="705"/>
    </row>
    <row r="741" spans="1:3" ht="14.25" x14ac:dyDescent="0.2">
      <c r="A741" s="618"/>
      <c r="B741" s="619"/>
      <c r="C741" s="705"/>
    </row>
    <row r="742" spans="1:3" ht="14.25" x14ac:dyDescent="0.2">
      <c r="A742" s="618"/>
      <c r="B742" s="619"/>
      <c r="C742" s="705"/>
    </row>
    <row r="743" spans="1:3" ht="14.25" x14ac:dyDescent="0.2">
      <c r="A743" s="618"/>
      <c r="B743" s="619"/>
      <c r="C743" s="705"/>
    </row>
    <row r="744" spans="1:3" ht="14.25" x14ac:dyDescent="0.2">
      <c r="A744" s="618"/>
      <c r="B744" s="619"/>
      <c r="C744" s="705"/>
    </row>
    <row r="745" spans="1:3" ht="14.25" x14ac:dyDescent="0.2">
      <c r="A745" s="618"/>
      <c r="B745" s="619"/>
      <c r="C745" s="705"/>
    </row>
    <row r="746" spans="1:3" ht="14.25" x14ac:dyDescent="0.2">
      <c r="A746" s="618"/>
      <c r="B746" s="619"/>
      <c r="C746" s="705"/>
    </row>
    <row r="747" spans="1:3" ht="14.25" x14ac:dyDescent="0.2">
      <c r="A747" s="618"/>
      <c r="B747" s="619"/>
      <c r="C747" s="705"/>
    </row>
    <row r="748" spans="1:3" ht="14.25" x14ac:dyDescent="0.2">
      <c r="A748" s="618"/>
      <c r="B748" s="619"/>
      <c r="C748" s="705"/>
    </row>
    <row r="749" spans="1:3" ht="14.25" x14ac:dyDescent="0.2">
      <c r="A749" s="618"/>
      <c r="B749" s="619"/>
      <c r="C749" s="705"/>
    </row>
    <row r="750" spans="1:3" ht="14.25" x14ac:dyDescent="0.2">
      <c r="A750" s="618"/>
      <c r="B750" s="619"/>
      <c r="C750" s="705"/>
    </row>
    <row r="751" spans="1:3" ht="14.25" x14ac:dyDescent="0.2">
      <c r="A751" s="618"/>
      <c r="B751" s="619"/>
      <c r="C751" s="705"/>
    </row>
    <row r="752" spans="1:3" ht="14.25" x14ac:dyDescent="0.2">
      <c r="A752" s="618"/>
      <c r="B752" s="619"/>
      <c r="C752" s="705"/>
    </row>
    <row r="753" spans="1:3" ht="14.25" x14ac:dyDescent="0.2">
      <c r="A753" s="618"/>
      <c r="B753" s="619"/>
      <c r="C753" s="705"/>
    </row>
    <row r="754" spans="1:3" ht="14.25" x14ac:dyDescent="0.2">
      <c r="A754" s="618"/>
      <c r="B754" s="619"/>
      <c r="C754" s="705"/>
    </row>
    <row r="755" spans="1:3" ht="14.25" x14ac:dyDescent="0.2">
      <c r="A755" s="618"/>
      <c r="B755" s="619"/>
      <c r="C755" s="705"/>
    </row>
    <row r="756" spans="1:3" ht="14.25" x14ac:dyDescent="0.2">
      <c r="A756" s="618"/>
      <c r="B756" s="619"/>
      <c r="C756" s="705"/>
    </row>
    <row r="757" spans="1:3" ht="14.25" x14ac:dyDescent="0.2">
      <c r="A757" s="618"/>
      <c r="B757" s="619"/>
      <c r="C757" s="705"/>
    </row>
    <row r="758" spans="1:3" ht="14.25" x14ac:dyDescent="0.2">
      <c r="A758" s="618"/>
      <c r="B758" s="619"/>
      <c r="C758" s="705"/>
    </row>
    <row r="759" spans="1:3" ht="14.25" x14ac:dyDescent="0.2">
      <c r="A759" s="618"/>
      <c r="B759" s="619"/>
      <c r="C759" s="705"/>
    </row>
    <row r="760" spans="1:3" ht="14.25" x14ac:dyDescent="0.2">
      <c r="A760" s="618"/>
      <c r="B760" s="619"/>
      <c r="C760" s="705"/>
    </row>
    <row r="761" spans="1:3" ht="14.25" x14ac:dyDescent="0.2">
      <c r="A761" s="618"/>
      <c r="B761" s="619"/>
      <c r="C761" s="705"/>
    </row>
    <row r="762" spans="1:3" ht="14.25" x14ac:dyDescent="0.2">
      <c r="A762" s="618"/>
      <c r="B762" s="619"/>
      <c r="C762" s="705"/>
    </row>
    <row r="763" spans="1:3" ht="14.25" x14ac:dyDescent="0.2">
      <c r="A763" s="618"/>
      <c r="B763" s="619"/>
      <c r="C763" s="705"/>
    </row>
    <row r="764" spans="1:3" ht="14.25" x14ac:dyDescent="0.2">
      <c r="A764" s="618"/>
      <c r="B764" s="619"/>
      <c r="C764" s="705"/>
    </row>
    <row r="765" spans="1:3" ht="14.25" x14ac:dyDescent="0.2">
      <c r="A765" s="618"/>
      <c r="B765" s="619"/>
      <c r="C765" s="705"/>
    </row>
    <row r="766" spans="1:3" ht="14.25" x14ac:dyDescent="0.2">
      <c r="A766" s="618"/>
      <c r="B766" s="619"/>
      <c r="C766" s="705"/>
    </row>
    <row r="767" spans="1:3" ht="14.25" x14ac:dyDescent="0.2">
      <c r="A767" s="618"/>
      <c r="B767" s="619"/>
      <c r="C767" s="705"/>
    </row>
    <row r="768" spans="1:3" ht="14.25" x14ac:dyDescent="0.2">
      <c r="A768" s="618"/>
      <c r="B768" s="619"/>
      <c r="C768" s="705"/>
    </row>
    <row r="769" spans="1:3" ht="14.25" x14ac:dyDescent="0.2">
      <c r="A769" s="618"/>
      <c r="B769" s="619"/>
      <c r="C769" s="705"/>
    </row>
    <row r="770" spans="1:3" ht="14.25" x14ac:dyDescent="0.2">
      <c r="A770" s="618"/>
      <c r="B770" s="619"/>
      <c r="C770" s="705"/>
    </row>
    <row r="771" spans="1:3" ht="14.25" x14ac:dyDescent="0.2">
      <c r="A771" s="618"/>
      <c r="B771" s="619"/>
      <c r="C771" s="705"/>
    </row>
    <row r="772" spans="1:3" ht="14.25" x14ac:dyDescent="0.2">
      <c r="A772" s="618"/>
      <c r="B772" s="619"/>
      <c r="C772" s="705"/>
    </row>
    <row r="773" spans="1:3" ht="14.25" x14ac:dyDescent="0.2">
      <c r="A773" s="618"/>
      <c r="B773" s="619"/>
      <c r="C773" s="705"/>
    </row>
    <row r="774" spans="1:3" ht="14.25" x14ac:dyDescent="0.2">
      <c r="A774" s="618"/>
      <c r="B774" s="619"/>
      <c r="C774" s="705"/>
    </row>
    <row r="775" spans="1:3" ht="14.25" x14ac:dyDescent="0.2">
      <c r="A775" s="618"/>
      <c r="B775" s="619"/>
      <c r="C775" s="705"/>
    </row>
    <row r="776" spans="1:3" ht="14.25" x14ac:dyDescent="0.2">
      <c r="A776" s="618"/>
      <c r="B776" s="619"/>
      <c r="C776" s="705"/>
    </row>
    <row r="777" spans="1:3" ht="14.25" x14ac:dyDescent="0.2">
      <c r="A777" s="618"/>
      <c r="B777" s="619"/>
      <c r="C777" s="705"/>
    </row>
    <row r="778" spans="1:3" ht="14.25" x14ac:dyDescent="0.2">
      <c r="A778" s="618"/>
      <c r="B778" s="619"/>
      <c r="C778" s="705"/>
    </row>
    <row r="779" spans="1:3" ht="14.25" x14ac:dyDescent="0.2">
      <c r="A779" s="618"/>
      <c r="B779" s="619"/>
      <c r="C779" s="705"/>
    </row>
    <row r="780" spans="1:3" ht="14.25" x14ac:dyDescent="0.2">
      <c r="A780" s="618"/>
      <c r="B780" s="619"/>
      <c r="C780" s="705"/>
    </row>
    <row r="781" spans="1:3" ht="14.25" x14ac:dyDescent="0.2">
      <c r="A781" s="618"/>
      <c r="B781" s="619"/>
      <c r="C781" s="705"/>
    </row>
    <row r="782" spans="1:3" ht="14.25" x14ac:dyDescent="0.2">
      <c r="A782" s="618"/>
      <c r="B782" s="619"/>
      <c r="C782" s="705"/>
    </row>
    <row r="783" spans="1:3" ht="14.25" x14ac:dyDescent="0.2">
      <c r="A783" s="618"/>
      <c r="B783" s="619"/>
      <c r="C783" s="705"/>
    </row>
    <row r="784" spans="1:3" ht="14.25" x14ac:dyDescent="0.2">
      <c r="A784" s="618"/>
      <c r="B784" s="619"/>
      <c r="C784" s="705"/>
    </row>
    <row r="785" spans="1:3" ht="14.25" x14ac:dyDescent="0.2">
      <c r="A785" s="618"/>
      <c r="B785" s="619"/>
      <c r="C785" s="705"/>
    </row>
    <row r="786" spans="1:3" ht="14.25" x14ac:dyDescent="0.2">
      <c r="A786" s="618"/>
      <c r="B786" s="619"/>
      <c r="C786" s="705"/>
    </row>
    <row r="787" spans="1:3" ht="14.25" x14ac:dyDescent="0.2">
      <c r="A787" s="618"/>
      <c r="B787" s="619"/>
      <c r="C787" s="705"/>
    </row>
    <row r="788" spans="1:3" ht="14.25" x14ac:dyDescent="0.2">
      <c r="A788" s="618"/>
      <c r="B788" s="619"/>
      <c r="C788" s="705"/>
    </row>
    <row r="789" spans="1:3" ht="14.25" x14ac:dyDescent="0.2">
      <c r="A789" s="618"/>
      <c r="B789" s="619"/>
      <c r="C789" s="705"/>
    </row>
    <row r="790" spans="1:3" ht="14.25" x14ac:dyDescent="0.2">
      <c r="A790" s="618"/>
      <c r="B790" s="619"/>
      <c r="C790" s="705"/>
    </row>
    <row r="791" spans="1:3" ht="14.25" x14ac:dyDescent="0.2">
      <c r="A791" s="618"/>
      <c r="B791" s="619"/>
      <c r="C791" s="705"/>
    </row>
    <row r="792" spans="1:3" ht="14.25" x14ac:dyDescent="0.2">
      <c r="A792" s="618"/>
      <c r="B792" s="619"/>
      <c r="C792" s="705"/>
    </row>
    <row r="793" spans="1:3" ht="14.25" x14ac:dyDescent="0.2">
      <c r="A793" s="618"/>
      <c r="B793" s="619"/>
      <c r="C793" s="705"/>
    </row>
    <row r="794" spans="1:3" ht="14.25" x14ac:dyDescent="0.2">
      <c r="A794" s="618"/>
      <c r="B794" s="619"/>
      <c r="C794" s="705"/>
    </row>
    <row r="795" spans="1:3" ht="14.25" x14ac:dyDescent="0.2">
      <c r="A795" s="618"/>
      <c r="B795" s="619"/>
      <c r="C795" s="705"/>
    </row>
    <row r="796" spans="1:3" ht="14.25" x14ac:dyDescent="0.2">
      <c r="A796" s="618"/>
      <c r="B796" s="619"/>
      <c r="C796" s="705"/>
    </row>
    <row r="797" spans="1:3" ht="14.25" x14ac:dyDescent="0.2">
      <c r="A797" s="618"/>
      <c r="B797" s="619"/>
      <c r="C797" s="705"/>
    </row>
    <row r="798" spans="1:3" ht="14.25" x14ac:dyDescent="0.2">
      <c r="A798" s="618"/>
      <c r="B798" s="619"/>
      <c r="C798" s="705"/>
    </row>
    <row r="799" spans="1:3" ht="14.25" x14ac:dyDescent="0.2">
      <c r="A799" s="618"/>
      <c r="B799" s="619"/>
      <c r="C799" s="705"/>
    </row>
    <row r="800" spans="1:3" ht="14.25" x14ac:dyDescent="0.2">
      <c r="A800" s="618"/>
      <c r="B800" s="619"/>
      <c r="C800" s="705"/>
    </row>
    <row r="801" spans="1:3" ht="14.25" x14ac:dyDescent="0.2">
      <c r="A801" s="618"/>
      <c r="B801" s="619"/>
      <c r="C801" s="705"/>
    </row>
    <row r="802" spans="1:3" ht="14.25" x14ac:dyDescent="0.2">
      <c r="A802" s="618"/>
      <c r="B802" s="619"/>
      <c r="C802" s="705"/>
    </row>
    <row r="803" spans="1:3" ht="14.25" x14ac:dyDescent="0.2">
      <c r="A803" s="618"/>
      <c r="B803" s="619"/>
      <c r="C803" s="705"/>
    </row>
    <row r="804" spans="1:3" ht="14.25" x14ac:dyDescent="0.2">
      <c r="A804" s="618"/>
      <c r="B804" s="619"/>
      <c r="C804" s="705"/>
    </row>
    <row r="805" spans="1:3" ht="14.25" x14ac:dyDescent="0.2">
      <c r="A805" s="618"/>
      <c r="B805" s="619"/>
      <c r="C805" s="705"/>
    </row>
    <row r="806" spans="1:3" ht="14.25" x14ac:dyDescent="0.2">
      <c r="A806" s="618"/>
      <c r="B806" s="619"/>
      <c r="C806" s="705"/>
    </row>
    <row r="807" spans="1:3" ht="14.25" x14ac:dyDescent="0.2">
      <c r="A807" s="618"/>
      <c r="B807" s="619"/>
      <c r="C807" s="705"/>
    </row>
    <row r="808" spans="1:3" ht="14.25" x14ac:dyDescent="0.2">
      <c r="A808" s="618"/>
      <c r="B808" s="619"/>
      <c r="C808" s="705"/>
    </row>
    <row r="809" spans="1:3" ht="14.25" x14ac:dyDescent="0.2">
      <c r="A809" s="618"/>
      <c r="B809" s="619"/>
      <c r="C809" s="705"/>
    </row>
    <row r="810" spans="1:3" ht="14.25" x14ac:dyDescent="0.2">
      <c r="A810" s="618"/>
      <c r="B810" s="619"/>
      <c r="C810" s="705"/>
    </row>
    <row r="811" spans="1:3" ht="14.25" x14ac:dyDescent="0.2">
      <c r="A811" s="618"/>
      <c r="B811" s="619"/>
      <c r="C811" s="705"/>
    </row>
    <row r="812" spans="1:3" ht="14.25" x14ac:dyDescent="0.2">
      <c r="A812" s="618"/>
      <c r="B812" s="619"/>
      <c r="C812" s="705"/>
    </row>
    <row r="813" spans="1:3" ht="14.25" x14ac:dyDescent="0.2">
      <c r="A813" s="618"/>
      <c r="B813" s="619"/>
      <c r="C813" s="705"/>
    </row>
    <row r="814" spans="1:3" ht="14.25" x14ac:dyDescent="0.2">
      <c r="A814" s="618"/>
      <c r="B814" s="619"/>
      <c r="C814" s="705"/>
    </row>
    <row r="815" spans="1:3" ht="14.25" x14ac:dyDescent="0.2">
      <c r="A815" s="618"/>
      <c r="B815" s="619"/>
      <c r="C815" s="705"/>
    </row>
    <row r="816" spans="1:3" ht="14.25" x14ac:dyDescent="0.2">
      <c r="A816" s="618"/>
      <c r="B816" s="619"/>
      <c r="C816" s="705"/>
    </row>
    <row r="817" spans="1:3" ht="14.25" x14ac:dyDescent="0.2">
      <c r="A817" s="618"/>
      <c r="B817" s="619"/>
      <c r="C817" s="705"/>
    </row>
    <row r="818" spans="1:3" ht="14.25" x14ac:dyDescent="0.2">
      <c r="A818" s="618"/>
      <c r="B818" s="619"/>
      <c r="C818" s="705"/>
    </row>
    <row r="819" spans="1:3" ht="14.25" x14ac:dyDescent="0.2">
      <c r="A819" s="618"/>
      <c r="B819" s="619"/>
      <c r="C819" s="705"/>
    </row>
    <row r="820" spans="1:3" ht="14.25" x14ac:dyDescent="0.2">
      <c r="A820" s="618"/>
      <c r="B820" s="619"/>
      <c r="C820" s="705"/>
    </row>
    <row r="821" spans="1:3" ht="14.25" x14ac:dyDescent="0.2">
      <c r="A821" s="618"/>
      <c r="B821" s="619"/>
      <c r="C821" s="705"/>
    </row>
    <row r="822" spans="1:3" ht="14.25" x14ac:dyDescent="0.2">
      <c r="A822" s="618"/>
      <c r="B822" s="619"/>
      <c r="C822" s="705"/>
    </row>
    <row r="823" spans="1:3" ht="14.25" x14ac:dyDescent="0.2">
      <c r="A823" s="618"/>
      <c r="B823" s="619"/>
      <c r="C823" s="705"/>
    </row>
    <row r="824" spans="1:3" ht="14.25" x14ac:dyDescent="0.2">
      <c r="A824" s="618"/>
      <c r="B824" s="619"/>
      <c r="C824" s="705"/>
    </row>
    <row r="825" spans="1:3" ht="14.25" x14ac:dyDescent="0.2">
      <c r="A825" s="618"/>
      <c r="B825" s="619"/>
      <c r="C825" s="705"/>
    </row>
    <row r="826" spans="1:3" ht="14.25" x14ac:dyDescent="0.2">
      <c r="A826" s="618"/>
      <c r="B826" s="619"/>
      <c r="C826" s="705"/>
    </row>
    <row r="827" spans="1:3" ht="14.25" x14ac:dyDescent="0.2">
      <c r="A827" s="618"/>
      <c r="B827" s="619"/>
      <c r="C827" s="705"/>
    </row>
    <row r="828" spans="1:3" ht="14.25" x14ac:dyDescent="0.2">
      <c r="A828" s="618"/>
      <c r="B828" s="619"/>
      <c r="C828" s="705"/>
    </row>
    <row r="829" spans="1:3" ht="14.25" x14ac:dyDescent="0.2">
      <c r="A829" s="618"/>
      <c r="B829" s="619"/>
      <c r="C829" s="705"/>
    </row>
    <row r="830" spans="1:3" ht="14.25" x14ac:dyDescent="0.2">
      <c r="A830" s="618"/>
      <c r="B830" s="619"/>
      <c r="C830" s="705"/>
    </row>
    <row r="831" spans="1:3" ht="14.25" x14ac:dyDescent="0.2">
      <c r="A831" s="618"/>
      <c r="B831" s="619"/>
      <c r="C831" s="705"/>
    </row>
    <row r="832" spans="1:3" ht="14.25" x14ac:dyDescent="0.2">
      <c r="A832" s="618"/>
      <c r="B832" s="619"/>
      <c r="C832" s="705"/>
    </row>
    <row r="833" spans="1:3" ht="14.25" x14ac:dyDescent="0.2">
      <c r="A833" s="618"/>
      <c r="B833" s="619"/>
      <c r="C833" s="705"/>
    </row>
    <row r="834" spans="1:3" ht="14.25" x14ac:dyDescent="0.2">
      <c r="A834" s="618"/>
      <c r="B834" s="619"/>
      <c r="C834" s="705"/>
    </row>
    <row r="835" spans="1:3" ht="14.25" x14ac:dyDescent="0.2">
      <c r="A835" s="618"/>
      <c r="B835" s="619"/>
      <c r="C835" s="705"/>
    </row>
    <row r="836" spans="1:3" ht="14.25" x14ac:dyDescent="0.2">
      <c r="A836" s="618"/>
      <c r="B836" s="619"/>
      <c r="C836" s="705"/>
    </row>
    <row r="837" spans="1:3" ht="14.25" x14ac:dyDescent="0.2">
      <c r="A837" s="618"/>
      <c r="B837" s="619"/>
      <c r="C837" s="705"/>
    </row>
    <row r="838" spans="1:3" ht="14.25" x14ac:dyDescent="0.2">
      <c r="A838" s="618"/>
      <c r="B838" s="619"/>
      <c r="C838" s="705"/>
    </row>
    <row r="839" spans="1:3" ht="14.25" x14ac:dyDescent="0.2">
      <c r="A839" s="618"/>
      <c r="B839" s="619"/>
      <c r="C839" s="705"/>
    </row>
    <row r="840" spans="1:3" ht="14.25" x14ac:dyDescent="0.2">
      <c r="A840" s="618"/>
      <c r="B840" s="619"/>
      <c r="C840" s="705"/>
    </row>
    <row r="841" spans="1:3" ht="14.25" x14ac:dyDescent="0.2">
      <c r="A841" s="618"/>
      <c r="B841" s="619"/>
      <c r="C841" s="705"/>
    </row>
    <row r="842" spans="1:3" ht="14.25" x14ac:dyDescent="0.2">
      <c r="A842" s="618"/>
      <c r="B842" s="619"/>
      <c r="C842" s="705"/>
    </row>
    <row r="843" spans="1:3" ht="14.25" x14ac:dyDescent="0.2">
      <c r="A843" s="618"/>
      <c r="B843" s="619"/>
      <c r="C843" s="705"/>
    </row>
    <row r="844" spans="1:3" ht="14.25" x14ac:dyDescent="0.2">
      <c r="A844" s="618"/>
      <c r="B844" s="619"/>
      <c r="C844" s="705"/>
    </row>
    <row r="845" spans="1:3" ht="14.25" x14ac:dyDescent="0.2">
      <c r="A845" s="618"/>
      <c r="B845" s="619"/>
      <c r="C845" s="705"/>
    </row>
    <row r="846" spans="1:3" ht="14.25" x14ac:dyDescent="0.2">
      <c r="A846" s="618"/>
      <c r="B846" s="619"/>
      <c r="C846" s="705"/>
    </row>
    <row r="847" spans="1:3" ht="14.25" x14ac:dyDescent="0.2">
      <c r="A847" s="618"/>
      <c r="B847" s="619"/>
      <c r="C847" s="705"/>
    </row>
    <row r="848" spans="1:3" ht="14.25" x14ac:dyDescent="0.2">
      <c r="A848" s="618"/>
      <c r="B848" s="619"/>
      <c r="C848" s="705"/>
    </row>
    <row r="849" spans="1:3" ht="14.25" x14ac:dyDescent="0.2">
      <c r="A849" s="618"/>
      <c r="B849" s="619"/>
      <c r="C849" s="705"/>
    </row>
    <row r="850" spans="1:3" ht="14.25" x14ac:dyDescent="0.2">
      <c r="A850" s="618"/>
      <c r="B850" s="619"/>
      <c r="C850" s="705"/>
    </row>
    <row r="851" spans="1:3" ht="14.25" x14ac:dyDescent="0.2">
      <c r="A851" s="618"/>
      <c r="B851" s="619"/>
      <c r="C851" s="705"/>
    </row>
    <row r="852" spans="1:3" ht="14.25" x14ac:dyDescent="0.2">
      <c r="A852" s="618"/>
      <c r="B852" s="619"/>
      <c r="C852" s="705"/>
    </row>
    <row r="853" spans="1:3" ht="14.25" x14ac:dyDescent="0.2">
      <c r="A853" s="618"/>
      <c r="B853" s="619"/>
      <c r="C853" s="705"/>
    </row>
    <row r="854" spans="1:3" ht="14.25" x14ac:dyDescent="0.2">
      <c r="A854" s="618"/>
      <c r="B854" s="619"/>
      <c r="C854" s="705"/>
    </row>
    <row r="855" spans="1:3" ht="14.25" x14ac:dyDescent="0.2">
      <c r="A855" s="618"/>
      <c r="B855" s="619"/>
      <c r="C855" s="705"/>
    </row>
    <row r="856" spans="1:3" ht="14.25" x14ac:dyDescent="0.2">
      <c r="A856" s="618"/>
      <c r="B856" s="619"/>
      <c r="C856" s="705"/>
    </row>
    <row r="857" spans="1:3" ht="14.25" x14ac:dyDescent="0.2">
      <c r="A857" s="618"/>
      <c r="B857" s="619"/>
      <c r="C857" s="705"/>
    </row>
    <row r="858" spans="1:3" ht="14.25" x14ac:dyDescent="0.2">
      <c r="A858" s="618"/>
      <c r="B858" s="619"/>
      <c r="C858" s="705"/>
    </row>
    <row r="859" spans="1:3" ht="14.25" x14ac:dyDescent="0.2">
      <c r="A859" s="618"/>
      <c r="B859" s="619"/>
      <c r="C859" s="705"/>
    </row>
    <row r="860" spans="1:3" ht="14.25" x14ac:dyDescent="0.2">
      <c r="A860" s="618"/>
      <c r="B860" s="619"/>
      <c r="C860" s="705"/>
    </row>
    <row r="861" spans="1:3" ht="14.25" x14ac:dyDescent="0.2">
      <c r="A861" s="618"/>
      <c r="B861" s="619"/>
      <c r="C861" s="705"/>
    </row>
    <row r="862" spans="1:3" ht="14.25" x14ac:dyDescent="0.2">
      <c r="A862" s="618"/>
      <c r="B862" s="619"/>
      <c r="C862" s="705"/>
    </row>
    <row r="863" spans="1:3" ht="14.25" x14ac:dyDescent="0.2">
      <c r="A863" s="618"/>
      <c r="B863" s="619"/>
      <c r="C863" s="705"/>
    </row>
    <row r="864" spans="1:3" ht="14.25" x14ac:dyDescent="0.2">
      <c r="A864" s="618"/>
      <c r="B864" s="619"/>
      <c r="C864" s="705"/>
    </row>
    <row r="865" spans="1:3" ht="14.25" x14ac:dyDescent="0.2">
      <c r="A865" s="618"/>
      <c r="B865" s="619"/>
      <c r="C865" s="705"/>
    </row>
    <row r="866" spans="1:3" ht="14.25" x14ac:dyDescent="0.2">
      <c r="A866" s="618"/>
      <c r="B866" s="619"/>
      <c r="C866" s="705"/>
    </row>
    <row r="867" spans="1:3" ht="14.25" x14ac:dyDescent="0.2">
      <c r="A867" s="618"/>
      <c r="B867" s="619"/>
      <c r="C867" s="705"/>
    </row>
    <row r="868" spans="1:3" ht="14.25" x14ac:dyDescent="0.2">
      <c r="A868" s="618"/>
      <c r="B868" s="619"/>
      <c r="C868" s="705"/>
    </row>
    <row r="869" spans="1:3" ht="14.25" x14ac:dyDescent="0.2">
      <c r="A869" s="618"/>
      <c r="B869" s="619"/>
      <c r="C869" s="705"/>
    </row>
    <row r="870" spans="1:3" ht="14.25" x14ac:dyDescent="0.2">
      <c r="A870" s="618"/>
      <c r="B870" s="619"/>
      <c r="C870" s="705"/>
    </row>
    <row r="871" spans="1:3" ht="14.25" x14ac:dyDescent="0.2">
      <c r="A871" s="618"/>
      <c r="B871" s="619"/>
      <c r="C871" s="705"/>
    </row>
    <row r="872" spans="1:3" ht="14.25" x14ac:dyDescent="0.2">
      <c r="A872" s="618"/>
      <c r="B872" s="619"/>
      <c r="C872" s="705"/>
    </row>
    <row r="873" spans="1:3" ht="14.25" x14ac:dyDescent="0.2">
      <c r="A873" s="618"/>
      <c r="B873" s="619"/>
      <c r="C873" s="705"/>
    </row>
    <row r="874" spans="1:3" ht="14.25" x14ac:dyDescent="0.2">
      <c r="A874" s="618"/>
      <c r="B874" s="619"/>
      <c r="C874" s="705"/>
    </row>
    <row r="875" spans="1:3" ht="14.25" x14ac:dyDescent="0.2">
      <c r="A875" s="618"/>
      <c r="B875" s="619"/>
      <c r="C875" s="705"/>
    </row>
    <row r="876" spans="1:3" ht="14.25" x14ac:dyDescent="0.2">
      <c r="A876" s="618"/>
      <c r="B876" s="619"/>
      <c r="C876" s="705"/>
    </row>
    <row r="877" spans="1:3" ht="14.25" x14ac:dyDescent="0.2">
      <c r="A877" s="618"/>
      <c r="B877" s="619"/>
      <c r="C877" s="705"/>
    </row>
    <row r="878" spans="1:3" ht="14.25" x14ac:dyDescent="0.2">
      <c r="A878" s="618"/>
      <c r="B878" s="619"/>
      <c r="C878" s="705"/>
    </row>
    <row r="879" spans="1:3" ht="14.25" x14ac:dyDescent="0.2">
      <c r="A879" s="618"/>
      <c r="B879" s="619"/>
      <c r="C879" s="705"/>
    </row>
    <row r="880" spans="1:3" ht="14.25" x14ac:dyDescent="0.2">
      <c r="A880" s="618"/>
      <c r="B880" s="619"/>
      <c r="C880" s="705"/>
    </row>
    <row r="881" spans="1:3" ht="14.25" x14ac:dyDescent="0.2">
      <c r="A881" s="618"/>
      <c r="B881" s="619"/>
      <c r="C881" s="705"/>
    </row>
    <row r="882" spans="1:3" ht="14.25" x14ac:dyDescent="0.2">
      <c r="A882" s="618"/>
      <c r="B882" s="619"/>
      <c r="C882" s="705"/>
    </row>
    <row r="883" spans="1:3" ht="14.25" x14ac:dyDescent="0.2">
      <c r="A883" s="618"/>
      <c r="B883" s="619"/>
      <c r="C883" s="705"/>
    </row>
    <row r="884" spans="1:3" ht="14.25" x14ac:dyDescent="0.2">
      <c r="A884" s="618"/>
      <c r="B884" s="619"/>
      <c r="C884" s="705"/>
    </row>
    <row r="885" spans="1:3" ht="14.25" x14ac:dyDescent="0.2">
      <c r="A885" s="618"/>
      <c r="B885" s="619"/>
      <c r="C885" s="705"/>
    </row>
    <row r="886" spans="1:3" ht="14.25" x14ac:dyDescent="0.2">
      <c r="A886" s="618"/>
      <c r="B886" s="619"/>
      <c r="C886" s="705"/>
    </row>
    <row r="887" spans="1:3" ht="14.25" x14ac:dyDescent="0.2">
      <c r="A887" s="618"/>
      <c r="B887" s="619"/>
      <c r="C887" s="705"/>
    </row>
    <row r="888" spans="1:3" ht="14.25" x14ac:dyDescent="0.2">
      <c r="A888" s="618"/>
      <c r="B888" s="619"/>
      <c r="C888" s="705"/>
    </row>
    <row r="889" spans="1:3" ht="14.25" x14ac:dyDescent="0.2">
      <c r="A889" s="618"/>
      <c r="B889" s="619"/>
      <c r="C889" s="705"/>
    </row>
    <row r="890" spans="1:3" ht="14.25" x14ac:dyDescent="0.2">
      <c r="A890" s="618"/>
      <c r="B890" s="619"/>
      <c r="C890" s="705"/>
    </row>
    <row r="891" spans="1:3" ht="14.25" x14ac:dyDescent="0.2">
      <c r="A891" s="618"/>
      <c r="B891" s="619"/>
      <c r="C891" s="705"/>
    </row>
    <row r="892" spans="1:3" ht="14.25" x14ac:dyDescent="0.2">
      <c r="A892" s="618"/>
      <c r="B892" s="619"/>
      <c r="C892" s="705"/>
    </row>
    <row r="893" spans="1:3" ht="14.25" x14ac:dyDescent="0.2">
      <c r="A893" s="618"/>
      <c r="B893" s="619"/>
      <c r="C893" s="705"/>
    </row>
    <row r="894" spans="1:3" ht="14.25" x14ac:dyDescent="0.2">
      <c r="A894" s="618"/>
      <c r="B894" s="619"/>
      <c r="C894" s="705"/>
    </row>
    <row r="895" spans="1:3" ht="14.25" x14ac:dyDescent="0.2">
      <c r="A895" s="618"/>
      <c r="B895" s="619"/>
      <c r="C895" s="705"/>
    </row>
    <row r="896" spans="1:3" ht="14.25" x14ac:dyDescent="0.2">
      <c r="A896" s="618"/>
      <c r="B896" s="619"/>
      <c r="C896" s="705"/>
    </row>
    <row r="897" spans="1:3" ht="14.25" x14ac:dyDescent="0.2">
      <c r="A897" s="618"/>
      <c r="B897" s="619"/>
      <c r="C897" s="705"/>
    </row>
    <row r="898" spans="1:3" ht="14.25" x14ac:dyDescent="0.2">
      <c r="A898" s="618"/>
      <c r="B898" s="619"/>
      <c r="C898" s="705"/>
    </row>
    <row r="899" spans="1:3" ht="14.25" x14ac:dyDescent="0.2">
      <c r="A899" s="618"/>
      <c r="B899" s="619"/>
      <c r="C899" s="705"/>
    </row>
    <row r="900" spans="1:3" ht="14.25" x14ac:dyDescent="0.2">
      <c r="A900" s="618"/>
      <c r="B900" s="619"/>
      <c r="C900" s="705"/>
    </row>
    <row r="901" spans="1:3" ht="14.25" x14ac:dyDescent="0.2">
      <c r="A901" s="618"/>
      <c r="B901" s="619"/>
      <c r="C901" s="705"/>
    </row>
    <row r="902" spans="1:3" ht="14.25" x14ac:dyDescent="0.2">
      <c r="A902" s="618"/>
      <c r="B902" s="619"/>
      <c r="C902" s="705"/>
    </row>
    <row r="903" spans="1:3" ht="14.25" x14ac:dyDescent="0.2">
      <c r="A903" s="618"/>
      <c r="B903" s="619"/>
      <c r="C903" s="705"/>
    </row>
    <row r="904" spans="1:3" ht="14.25" x14ac:dyDescent="0.2">
      <c r="A904" s="618"/>
      <c r="B904" s="619"/>
      <c r="C904" s="705"/>
    </row>
    <row r="905" spans="1:3" ht="14.25" x14ac:dyDescent="0.2">
      <c r="A905" s="618"/>
      <c r="B905" s="619"/>
      <c r="C905" s="705"/>
    </row>
    <row r="906" spans="1:3" ht="14.25" x14ac:dyDescent="0.2">
      <c r="A906" s="618"/>
      <c r="B906" s="619"/>
      <c r="C906" s="705"/>
    </row>
    <row r="907" spans="1:3" ht="14.25" x14ac:dyDescent="0.2">
      <c r="A907" s="618"/>
      <c r="B907" s="619"/>
      <c r="C907" s="705"/>
    </row>
    <row r="908" spans="1:3" ht="14.25" x14ac:dyDescent="0.2">
      <c r="A908" s="618"/>
      <c r="B908" s="619"/>
      <c r="C908" s="705"/>
    </row>
    <row r="909" spans="1:3" ht="14.25" x14ac:dyDescent="0.2">
      <c r="A909" s="618"/>
      <c r="B909" s="619"/>
      <c r="C909" s="705"/>
    </row>
    <row r="910" spans="1:3" ht="14.25" x14ac:dyDescent="0.2">
      <c r="A910" s="618"/>
      <c r="B910" s="619"/>
      <c r="C910" s="705"/>
    </row>
    <row r="911" spans="1:3" ht="14.25" x14ac:dyDescent="0.2">
      <c r="A911" s="618"/>
      <c r="B911" s="619"/>
      <c r="C911" s="705"/>
    </row>
    <row r="912" spans="1:3" ht="14.25" x14ac:dyDescent="0.2">
      <c r="A912" s="618"/>
      <c r="B912" s="619"/>
      <c r="C912" s="705"/>
    </row>
    <row r="913" spans="1:3" ht="14.25" x14ac:dyDescent="0.2">
      <c r="A913" s="618"/>
      <c r="B913" s="619"/>
      <c r="C913" s="705"/>
    </row>
    <row r="914" spans="1:3" ht="14.25" x14ac:dyDescent="0.2">
      <c r="A914" s="618"/>
      <c r="B914" s="619"/>
      <c r="C914" s="705"/>
    </row>
    <row r="915" spans="1:3" ht="14.25" x14ac:dyDescent="0.2">
      <c r="A915" s="618"/>
      <c r="B915" s="619"/>
      <c r="C915" s="705"/>
    </row>
    <row r="916" spans="1:3" ht="14.25" x14ac:dyDescent="0.2">
      <c r="A916" s="618"/>
      <c r="B916" s="619"/>
      <c r="C916" s="705"/>
    </row>
    <row r="917" spans="1:3" ht="14.25" x14ac:dyDescent="0.2">
      <c r="A917" s="618"/>
      <c r="B917" s="619"/>
      <c r="C917" s="705"/>
    </row>
    <row r="918" spans="1:3" ht="14.25" x14ac:dyDescent="0.2">
      <c r="A918" s="618"/>
      <c r="B918" s="619"/>
      <c r="C918" s="705"/>
    </row>
    <row r="919" spans="1:3" ht="14.25" x14ac:dyDescent="0.2">
      <c r="A919" s="618"/>
      <c r="B919" s="619"/>
      <c r="C919" s="705"/>
    </row>
    <row r="920" spans="1:3" ht="14.25" x14ac:dyDescent="0.2">
      <c r="A920" s="618"/>
      <c r="B920" s="619"/>
      <c r="C920" s="705"/>
    </row>
    <row r="921" spans="1:3" ht="14.25" x14ac:dyDescent="0.2">
      <c r="A921" s="618"/>
      <c r="B921" s="619"/>
      <c r="C921" s="705"/>
    </row>
    <row r="922" spans="1:3" ht="14.25" x14ac:dyDescent="0.2">
      <c r="A922" s="618"/>
      <c r="B922" s="619"/>
      <c r="C922" s="705"/>
    </row>
    <row r="923" spans="1:3" ht="14.25" x14ac:dyDescent="0.2">
      <c r="A923" s="618"/>
      <c r="B923" s="619"/>
      <c r="C923" s="705"/>
    </row>
    <row r="924" spans="1:3" ht="14.25" x14ac:dyDescent="0.2">
      <c r="A924" s="618"/>
      <c r="B924" s="619"/>
      <c r="C924" s="705"/>
    </row>
    <row r="925" spans="1:3" ht="14.25" x14ac:dyDescent="0.2">
      <c r="A925" s="618"/>
      <c r="B925" s="619"/>
      <c r="C925" s="705"/>
    </row>
    <row r="926" spans="1:3" ht="14.25" x14ac:dyDescent="0.2">
      <c r="A926" s="618"/>
      <c r="B926" s="619"/>
      <c r="C926" s="705"/>
    </row>
    <row r="927" spans="1:3" ht="14.25" x14ac:dyDescent="0.2">
      <c r="A927" s="618"/>
      <c r="B927" s="619"/>
      <c r="C927" s="705"/>
    </row>
    <row r="928" spans="1:3" ht="14.25" x14ac:dyDescent="0.2">
      <c r="A928" s="618"/>
      <c r="B928" s="619"/>
      <c r="C928" s="705"/>
    </row>
    <row r="929" spans="1:3" ht="14.25" x14ac:dyDescent="0.2">
      <c r="A929" s="618"/>
      <c r="B929" s="619"/>
      <c r="C929" s="705"/>
    </row>
    <row r="930" spans="1:3" ht="14.25" x14ac:dyDescent="0.2">
      <c r="A930" s="618"/>
      <c r="B930" s="619"/>
      <c r="C930" s="705"/>
    </row>
    <row r="931" spans="1:3" ht="14.25" x14ac:dyDescent="0.2">
      <c r="A931" s="618"/>
      <c r="B931" s="619"/>
      <c r="C931" s="705"/>
    </row>
    <row r="932" spans="1:3" ht="14.25" x14ac:dyDescent="0.2">
      <c r="A932" s="618"/>
      <c r="B932" s="619"/>
      <c r="C932" s="705"/>
    </row>
    <row r="933" spans="1:3" ht="14.25" x14ac:dyDescent="0.2">
      <c r="A933" s="618"/>
      <c r="B933" s="619"/>
      <c r="C933" s="705"/>
    </row>
    <row r="934" spans="1:3" ht="14.25" x14ac:dyDescent="0.2">
      <c r="A934" s="618"/>
      <c r="B934" s="619"/>
      <c r="C934" s="705"/>
    </row>
    <row r="935" spans="1:3" ht="14.25" x14ac:dyDescent="0.2">
      <c r="A935" s="618"/>
      <c r="B935" s="619"/>
      <c r="C935" s="705"/>
    </row>
    <row r="936" spans="1:3" ht="14.25" x14ac:dyDescent="0.2">
      <c r="A936" s="618"/>
      <c r="B936" s="619"/>
      <c r="C936" s="705"/>
    </row>
    <row r="937" spans="1:3" ht="14.25" x14ac:dyDescent="0.2">
      <c r="A937" s="618"/>
      <c r="B937" s="619"/>
      <c r="C937" s="705"/>
    </row>
    <row r="938" spans="1:3" ht="14.25" x14ac:dyDescent="0.2">
      <c r="A938" s="618"/>
      <c r="B938" s="619"/>
      <c r="C938" s="705"/>
    </row>
    <row r="939" spans="1:3" ht="14.25" x14ac:dyDescent="0.2">
      <c r="A939" s="618"/>
      <c r="B939" s="619"/>
      <c r="C939" s="705"/>
    </row>
    <row r="940" spans="1:3" ht="14.25" x14ac:dyDescent="0.2">
      <c r="A940" s="618"/>
      <c r="B940" s="619"/>
      <c r="C940" s="705"/>
    </row>
    <row r="941" spans="1:3" ht="14.25" x14ac:dyDescent="0.2">
      <c r="A941" s="618"/>
      <c r="B941" s="619"/>
      <c r="C941" s="705"/>
    </row>
    <row r="942" spans="1:3" ht="14.25" x14ac:dyDescent="0.2">
      <c r="A942" s="618"/>
      <c r="B942" s="619"/>
      <c r="C942" s="705"/>
    </row>
    <row r="943" spans="1:3" ht="14.25" x14ac:dyDescent="0.2">
      <c r="A943" s="618"/>
      <c r="B943" s="619"/>
      <c r="C943" s="705"/>
    </row>
    <row r="944" spans="1:3" ht="14.25" x14ac:dyDescent="0.2">
      <c r="A944" s="618"/>
      <c r="B944" s="619"/>
      <c r="C944" s="705"/>
    </row>
    <row r="945" spans="1:3" ht="14.25" x14ac:dyDescent="0.2">
      <c r="A945" s="618"/>
      <c r="B945" s="619"/>
      <c r="C945" s="705"/>
    </row>
    <row r="946" spans="1:3" ht="14.25" x14ac:dyDescent="0.2">
      <c r="A946" s="618"/>
      <c r="B946" s="619"/>
      <c r="C946" s="705"/>
    </row>
    <row r="947" spans="1:3" ht="14.25" x14ac:dyDescent="0.2">
      <c r="A947" s="618"/>
      <c r="B947" s="619"/>
      <c r="C947" s="705"/>
    </row>
    <row r="948" spans="1:3" ht="14.25" x14ac:dyDescent="0.2">
      <c r="A948" s="618"/>
      <c r="B948" s="619"/>
      <c r="C948" s="705"/>
    </row>
    <row r="949" spans="1:3" ht="14.25" x14ac:dyDescent="0.2">
      <c r="A949" s="618"/>
      <c r="B949" s="619"/>
      <c r="C949" s="705"/>
    </row>
    <row r="950" spans="1:3" ht="14.25" x14ac:dyDescent="0.2">
      <c r="A950" s="618"/>
      <c r="B950" s="619"/>
      <c r="C950" s="705"/>
    </row>
    <row r="951" spans="1:3" ht="14.25" x14ac:dyDescent="0.2">
      <c r="A951" s="618"/>
      <c r="B951" s="619"/>
      <c r="C951" s="705"/>
    </row>
    <row r="952" spans="1:3" ht="14.25" x14ac:dyDescent="0.2">
      <c r="A952" s="618"/>
      <c r="B952" s="619"/>
      <c r="C952" s="705"/>
    </row>
    <row r="953" spans="1:3" ht="14.25" x14ac:dyDescent="0.2">
      <c r="A953" s="618"/>
      <c r="B953" s="619"/>
      <c r="C953" s="705"/>
    </row>
    <row r="954" spans="1:3" ht="14.25" x14ac:dyDescent="0.2">
      <c r="A954" s="618"/>
      <c r="B954" s="619"/>
      <c r="C954" s="705"/>
    </row>
    <row r="955" spans="1:3" ht="14.25" x14ac:dyDescent="0.2">
      <c r="A955" s="618"/>
      <c r="B955" s="619"/>
      <c r="C955" s="705"/>
    </row>
    <row r="956" spans="1:3" ht="14.25" x14ac:dyDescent="0.2">
      <c r="A956" s="618"/>
      <c r="B956" s="619"/>
      <c r="C956" s="705"/>
    </row>
    <row r="957" spans="1:3" ht="14.25" x14ac:dyDescent="0.2">
      <c r="A957" s="618"/>
      <c r="B957" s="619"/>
      <c r="C957" s="705"/>
    </row>
    <row r="958" spans="1:3" ht="14.25" x14ac:dyDescent="0.2">
      <c r="A958" s="618"/>
      <c r="B958" s="619"/>
      <c r="C958" s="705"/>
    </row>
    <row r="959" spans="1:3" ht="14.25" x14ac:dyDescent="0.2">
      <c r="A959" s="618"/>
      <c r="B959" s="619"/>
      <c r="C959" s="705"/>
    </row>
    <row r="960" spans="1:3" ht="14.25" x14ac:dyDescent="0.2">
      <c r="A960" s="618"/>
      <c r="B960" s="619"/>
      <c r="C960" s="705"/>
    </row>
    <row r="961" spans="1:3" ht="14.25" x14ac:dyDescent="0.2">
      <c r="A961" s="618"/>
      <c r="B961" s="619"/>
      <c r="C961" s="705"/>
    </row>
    <row r="962" spans="1:3" ht="14.25" x14ac:dyDescent="0.2">
      <c r="A962" s="618"/>
      <c r="B962" s="619"/>
      <c r="C962" s="705"/>
    </row>
    <row r="963" spans="1:3" ht="14.25" x14ac:dyDescent="0.2">
      <c r="A963" s="618"/>
      <c r="B963" s="619"/>
      <c r="C963" s="705"/>
    </row>
    <row r="964" spans="1:3" ht="14.25" x14ac:dyDescent="0.2">
      <c r="A964" s="618"/>
      <c r="B964" s="619"/>
      <c r="C964" s="705"/>
    </row>
    <row r="965" spans="1:3" ht="14.25" x14ac:dyDescent="0.2">
      <c r="A965" s="618"/>
      <c r="B965" s="619"/>
      <c r="C965" s="705"/>
    </row>
    <row r="966" spans="1:3" ht="14.25" x14ac:dyDescent="0.2">
      <c r="A966" s="618"/>
      <c r="B966" s="619"/>
      <c r="C966" s="705"/>
    </row>
    <row r="967" spans="1:3" ht="14.25" x14ac:dyDescent="0.2">
      <c r="A967" s="618"/>
      <c r="B967" s="619"/>
      <c r="C967" s="705"/>
    </row>
    <row r="968" spans="1:3" ht="14.25" x14ac:dyDescent="0.2">
      <c r="A968" s="618"/>
      <c r="B968" s="619"/>
      <c r="C968" s="705"/>
    </row>
    <row r="969" spans="1:3" ht="14.25" x14ac:dyDescent="0.2">
      <c r="A969" s="618"/>
      <c r="B969" s="619"/>
      <c r="C969" s="705"/>
    </row>
    <row r="970" spans="1:3" ht="14.25" x14ac:dyDescent="0.2">
      <c r="A970" s="618"/>
      <c r="B970" s="619"/>
      <c r="C970" s="705"/>
    </row>
    <row r="971" spans="1:3" ht="14.25" x14ac:dyDescent="0.2">
      <c r="A971" s="618"/>
      <c r="B971" s="619"/>
      <c r="C971" s="705"/>
    </row>
    <row r="972" spans="1:3" ht="14.25" x14ac:dyDescent="0.2">
      <c r="A972" s="618"/>
      <c r="B972" s="619"/>
      <c r="C972" s="705"/>
    </row>
    <row r="973" spans="1:3" ht="14.25" x14ac:dyDescent="0.2">
      <c r="A973" s="618"/>
      <c r="B973" s="619"/>
      <c r="C973" s="705"/>
    </row>
    <row r="974" spans="1:3" ht="14.25" x14ac:dyDescent="0.2">
      <c r="A974" s="618"/>
      <c r="B974" s="619"/>
      <c r="C974" s="705"/>
    </row>
    <row r="975" spans="1:3" ht="14.25" x14ac:dyDescent="0.2">
      <c r="A975" s="618"/>
      <c r="B975" s="619"/>
      <c r="C975" s="705"/>
    </row>
    <row r="976" spans="1:3" ht="14.25" x14ac:dyDescent="0.2">
      <c r="A976" s="618"/>
      <c r="B976" s="619"/>
      <c r="C976" s="705"/>
    </row>
    <row r="977" spans="1:3" ht="14.25" x14ac:dyDescent="0.2">
      <c r="A977" s="618"/>
      <c r="B977" s="619"/>
      <c r="C977" s="705"/>
    </row>
    <row r="978" spans="1:3" ht="14.25" x14ac:dyDescent="0.2">
      <c r="A978" s="618"/>
      <c r="B978" s="619"/>
      <c r="C978" s="705"/>
    </row>
    <row r="979" spans="1:3" ht="14.25" x14ac:dyDescent="0.2">
      <c r="A979" s="618"/>
      <c r="B979" s="619"/>
      <c r="C979" s="705"/>
    </row>
    <row r="980" spans="1:3" ht="14.25" x14ac:dyDescent="0.2">
      <c r="A980" s="618"/>
      <c r="B980" s="619"/>
      <c r="C980" s="705"/>
    </row>
    <row r="981" spans="1:3" ht="14.25" x14ac:dyDescent="0.2">
      <c r="A981" s="618"/>
      <c r="B981" s="619"/>
      <c r="C981" s="705"/>
    </row>
    <row r="982" spans="1:3" ht="14.25" x14ac:dyDescent="0.2">
      <c r="A982" s="618"/>
      <c r="B982" s="619"/>
      <c r="C982" s="705"/>
    </row>
    <row r="983" spans="1:3" ht="14.25" x14ac:dyDescent="0.2">
      <c r="A983" s="618"/>
      <c r="B983" s="619"/>
      <c r="C983" s="705"/>
    </row>
    <row r="984" spans="1:3" ht="14.25" x14ac:dyDescent="0.2">
      <c r="A984" s="618"/>
      <c r="B984" s="619"/>
      <c r="C984" s="705"/>
    </row>
    <row r="985" spans="1:3" ht="14.25" x14ac:dyDescent="0.2">
      <c r="A985" s="618"/>
      <c r="B985" s="619"/>
      <c r="C985" s="705"/>
    </row>
    <row r="986" spans="1:3" ht="14.25" x14ac:dyDescent="0.2">
      <c r="A986" s="618"/>
      <c r="B986" s="619"/>
      <c r="C986" s="705"/>
    </row>
    <row r="987" spans="1:3" ht="14.25" x14ac:dyDescent="0.2">
      <c r="A987" s="618"/>
      <c r="B987" s="619"/>
      <c r="C987" s="705"/>
    </row>
    <row r="988" spans="1:3" ht="14.25" x14ac:dyDescent="0.2">
      <c r="A988" s="618"/>
      <c r="B988" s="619"/>
      <c r="C988" s="705"/>
    </row>
    <row r="989" spans="1:3" ht="14.25" x14ac:dyDescent="0.2">
      <c r="A989" s="618"/>
      <c r="B989" s="619"/>
      <c r="C989" s="705"/>
    </row>
    <row r="990" spans="1:3" ht="14.25" x14ac:dyDescent="0.2">
      <c r="A990" s="618"/>
      <c r="B990" s="619"/>
      <c r="C990" s="705"/>
    </row>
    <row r="991" spans="1:3" ht="14.25" x14ac:dyDescent="0.2">
      <c r="A991" s="618"/>
      <c r="B991" s="619"/>
      <c r="C991" s="705"/>
    </row>
    <row r="992" spans="1:3" ht="14.25" x14ac:dyDescent="0.2">
      <c r="A992" s="618"/>
      <c r="B992" s="619"/>
      <c r="C992" s="705"/>
    </row>
    <row r="993" spans="1:3" ht="14.25" x14ac:dyDescent="0.2">
      <c r="A993" s="618"/>
      <c r="B993" s="619"/>
      <c r="C993" s="705"/>
    </row>
    <row r="994" spans="1:3" ht="14.25" x14ac:dyDescent="0.2">
      <c r="A994" s="618"/>
      <c r="B994" s="619"/>
      <c r="C994" s="705"/>
    </row>
    <row r="995" spans="1:3" ht="14.25" x14ac:dyDescent="0.2">
      <c r="A995" s="618"/>
      <c r="B995" s="619"/>
      <c r="C995" s="705"/>
    </row>
    <row r="996" spans="1:3" ht="14.25" x14ac:dyDescent="0.2">
      <c r="A996" s="618"/>
      <c r="B996" s="619"/>
      <c r="C996" s="705"/>
    </row>
    <row r="997" spans="1:3" ht="14.25" x14ac:dyDescent="0.2">
      <c r="A997" s="618"/>
      <c r="B997" s="619"/>
      <c r="C997" s="705"/>
    </row>
    <row r="998" spans="1:3" ht="14.25" x14ac:dyDescent="0.2">
      <c r="A998" s="618"/>
      <c r="B998" s="619"/>
      <c r="C998" s="705"/>
    </row>
    <row r="999" spans="1:3" ht="14.25" x14ac:dyDescent="0.2">
      <c r="A999" s="618"/>
      <c r="B999" s="619"/>
      <c r="C999" s="705"/>
    </row>
    <row r="1000" spans="1:3" ht="14.25" x14ac:dyDescent="0.2">
      <c r="A1000" s="618"/>
      <c r="B1000" s="619"/>
      <c r="C1000" s="705"/>
    </row>
    <row r="1001" spans="1:3" ht="14.25" x14ac:dyDescent="0.2">
      <c r="A1001" s="618"/>
      <c r="B1001" s="619"/>
      <c r="C1001" s="705"/>
    </row>
    <row r="1002" spans="1:3" ht="14.25" x14ac:dyDescent="0.2">
      <c r="A1002" s="618"/>
      <c r="B1002" s="619"/>
      <c r="C1002" s="705"/>
    </row>
    <row r="1003" spans="1:3" ht="14.25" x14ac:dyDescent="0.2">
      <c r="A1003" s="618"/>
      <c r="B1003" s="619"/>
      <c r="C1003" s="705"/>
    </row>
    <row r="1004" spans="1:3" ht="14.25" x14ac:dyDescent="0.2">
      <c r="A1004" s="618"/>
      <c r="B1004" s="619"/>
      <c r="C1004" s="705"/>
    </row>
    <row r="1005" spans="1:3" ht="14.25" x14ac:dyDescent="0.2">
      <c r="A1005" s="618"/>
      <c r="B1005" s="619"/>
      <c r="C1005" s="705"/>
    </row>
    <row r="1006" spans="1:3" ht="14.25" x14ac:dyDescent="0.2">
      <c r="A1006" s="618"/>
      <c r="B1006" s="619"/>
      <c r="C1006" s="705"/>
    </row>
    <row r="1007" spans="1:3" ht="14.25" x14ac:dyDescent="0.2">
      <c r="A1007" s="618"/>
      <c r="B1007" s="619"/>
      <c r="C1007" s="705"/>
    </row>
    <row r="1008" spans="1:3" ht="14.25" x14ac:dyDescent="0.2">
      <c r="A1008" s="618"/>
      <c r="B1008" s="619"/>
      <c r="C1008" s="705"/>
    </row>
    <row r="1009" spans="1:3" ht="14.25" x14ac:dyDescent="0.2">
      <c r="A1009" s="618"/>
      <c r="B1009" s="619"/>
      <c r="C1009" s="705"/>
    </row>
    <row r="1010" spans="1:3" ht="14.25" x14ac:dyDescent="0.2">
      <c r="A1010" s="618"/>
      <c r="B1010" s="619"/>
      <c r="C1010" s="705"/>
    </row>
    <row r="1011" spans="1:3" ht="14.25" x14ac:dyDescent="0.2">
      <c r="A1011" s="618"/>
      <c r="B1011" s="619"/>
      <c r="C1011" s="705"/>
    </row>
    <row r="1012" spans="1:3" ht="14.25" x14ac:dyDescent="0.2">
      <c r="A1012" s="618"/>
      <c r="B1012" s="619"/>
      <c r="C1012" s="705"/>
    </row>
    <row r="1013" spans="1:3" ht="14.25" x14ac:dyDescent="0.2">
      <c r="A1013" s="618"/>
      <c r="B1013" s="619"/>
      <c r="C1013" s="705"/>
    </row>
    <row r="1014" spans="1:3" ht="14.25" x14ac:dyDescent="0.2">
      <c r="A1014" s="618"/>
      <c r="B1014" s="619"/>
      <c r="C1014" s="705"/>
    </row>
    <row r="1015" spans="1:3" ht="14.25" x14ac:dyDescent="0.2">
      <c r="A1015" s="618"/>
      <c r="B1015" s="619"/>
      <c r="C1015" s="705"/>
    </row>
    <row r="1016" spans="1:3" ht="14.25" x14ac:dyDescent="0.2">
      <c r="A1016" s="618"/>
      <c r="B1016" s="619"/>
      <c r="C1016" s="705"/>
    </row>
    <row r="1017" spans="1:3" ht="14.25" x14ac:dyDescent="0.2">
      <c r="A1017" s="618"/>
      <c r="B1017" s="619"/>
      <c r="C1017" s="705"/>
    </row>
    <row r="1018" spans="1:3" ht="14.25" x14ac:dyDescent="0.2">
      <c r="A1018" s="618"/>
      <c r="B1018" s="619"/>
      <c r="C1018" s="705"/>
    </row>
    <row r="1019" spans="1:3" ht="14.25" x14ac:dyDescent="0.2">
      <c r="A1019" s="618"/>
      <c r="B1019" s="619"/>
      <c r="C1019" s="705"/>
    </row>
    <row r="1020" spans="1:3" ht="14.25" x14ac:dyDescent="0.2">
      <c r="A1020" s="618"/>
      <c r="B1020" s="619"/>
      <c r="C1020" s="705"/>
    </row>
    <row r="1021" spans="1:3" ht="14.25" x14ac:dyDescent="0.2">
      <c r="A1021" s="618"/>
      <c r="B1021" s="619"/>
      <c r="C1021" s="705"/>
    </row>
    <row r="1022" spans="1:3" ht="14.25" x14ac:dyDescent="0.2">
      <c r="A1022" s="618"/>
      <c r="B1022" s="619"/>
      <c r="C1022" s="705"/>
    </row>
    <row r="1023" spans="1:3" ht="14.25" x14ac:dyDescent="0.2">
      <c r="A1023" s="618"/>
      <c r="B1023" s="619"/>
      <c r="C1023" s="705"/>
    </row>
    <row r="1024" spans="1:3" ht="14.25" x14ac:dyDescent="0.2">
      <c r="A1024" s="618"/>
      <c r="B1024" s="619"/>
      <c r="C1024" s="705"/>
    </row>
    <row r="1025" spans="1:3" ht="14.25" x14ac:dyDescent="0.2">
      <c r="A1025" s="618"/>
      <c r="B1025" s="619"/>
      <c r="C1025" s="705"/>
    </row>
    <row r="1026" spans="1:3" ht="14.25" x14ac:dyDescent="0.2">
      <c r="A1026" s="618"/>
      <c r="B1026" s="619"/>
      <c r="C1026" s="705"/>
    </row>
    <row r="1027" spans="1:3" ht="14.25" x14ac:dyDescent="0.2">
      <c r="A1027" s="618"/>
      <c r="B1027" s="619"/>
      <c r="C1027" s="705"/>
    </row>
    <row r="1028" spans="1:3" ht="14.25" x14ac:dyDescent="0.2">
      <c r="A1028" s="618"/>
      <c r="B1028" s="619"/>
      <c r="C1028" s="705"/>
    </row>
    <row r="1029" spans="1:3" ht="14.25" x14ac:dyDescent="0.2">
      <c r="A1029" s="618"/>
      <c r="B1029" s="619"/>
      <c r="C1029" s="705"/>
    </row>
    <row r="1030" spans="1:3" ht="14.25" x14ac:dyDescent="0.2">
      <c r="A1030" s="618"/>
      <c r="B1030" s="619"/>
      <c r="C1030" s="705"/>
    </row>
    <row r="1031" spans="1:3" ht="14.25" x14ac:dyDescent="0.2">
      <c r="A1031" s="618"/>
      <c r="B1031" s="619"/>
      <c r="C1031" s="705"/>
    </row>
    <row r="1032" spans="1:3" ht="14.25" x14ac:dyDescent="0.2">
      <c r="A1032" s="618"/>
      <c r="B1032" s="619"/>
      <c r="C1032" s="705"/>
    </row>
    <row r="1033" spans="1:3" ht="14.25" x14ac:dyDescent="0.2">
      <c r="A1033" s="618"/>
      <c r="B1033" s="619"/>
      <c r="C1033" s="705"/>
    </row>
    <row r="1034" spans="1:3" ht="14.25" x14ac:dyDescent="0.2">
      <c r="A1034" s="618"/>
      <c r="B1034" s="619"/>
      <c r="C1034" s="705"/>
    </row>
    <row r="1035" spans="1:3" ht="14.25" x14ac:dyDescent="0.2">
      <c r="A1035" s="618"/>
      <c r="B1035" s="619"/>
      <c r="C1035" s="705"/>
    </row>
    <row r="1036" spans="1:3" ht="14.25" x14ac:dyDescent="0.2">
      <c r="A1036" s="618"/>
      <c r="B1036" s="619"/>
      <c r="C1036" s="705"/>
    </row>
    <row r="1037" spans="1:3" ht="14.25" x14ac:dyDescent="0.2">
      <c r="A1037" s="618"/>
      <c r="B1037" s="619"/>
      <c r="C1037" s="705"/>
    </row>
    <row r="1038" spans="1:3" ht="14.25" x14ac:dyDescent="0.2">
      <c r="A1038" s="618"/>
      <c r="B1038" s="619"/>
      <c r="C1038" s="705"/>
    </row>
    <row r="1039" spans="1:3" ht="14.25" x14ac:dyDescent="0.2">
      <c r="A1039" s="618"/>
      <c r="B1039" s="619"/>
      <c r="C1039" s="705"/>
    </row>
    <row r="1040" spans="1:3" ht="14.25" x14ac:dyDescent="0.2">
      <c r="A1040" s="618"/>
      <c r="B1040" s="619"/>
      <c r="C1040" s="705"/>
    </row>
    <row r="1041" spans="1:3" ht="14.25" x14ac:dyDescent="0.2">
      <c r="A1041" s="618"/>
      <c r="B1041" s="619"/>
      <c r="C1041" s="705"/>
    </row>
    <row r="1042" spans="1:3" ht="14.25" x14ac:dyDescent="0.2">
      <c r="A1042" s="618"/>
      <c r="B1042" s="619"/>
      <c r="C1042" s="705"/>
    </row>
    <row r="1043" spans="1:3" ht="14.25" x14ac:dyDescent="0.2">
      <c r="A1043" s="618"/>
      <c r="B1043" s="619"/>
      <c r="C1043" s="705"/>
    </row>
    <row r="1044" spans="1:3" ht="14.25" x14ac:dyDescent="0.2">
      <c r="A1044" s="618"/>
      <c r="B1044" s="619"/>
      <c r="C1044" s="705"/>
    </row>
    <row r="1045" spans="1:3" ht="14.25" x14ac:dyDescent="0.2">
      <c r="A1045" s="618"/>
      <c r="B1045" s="619"/>
      <c r="C1045" s="705"/>
    </row>
    <row r="1046" spans="1:3" ht="14.25" x14ac:dyDescent="0.2">
      <c r="A1046" s="618"/>
      <c r="B1046" s="619"/>
      <c r="C1046" s="705"/>
    </row>
    <row r="1047" spans="1:3" ht="14.25" x14ac:dyDescent="0.2">
      <c r="A1047" s="618"/>
      <c r="B1047" s="619"/>
      <c r="C1047" s="705"/>
    </row>
    <row r="1048" spans="1:3" ht="14.25" x14ac:dyDescent="0.2">
      <c r="A1048" s="618"/>
      <c r="B1048" s="619"/>
      <c r="C1048" s="705"/>
    </row>
    <row r="1049" spans="1:3" ht="14.25" x14ac:dyDescent="0.2">
      <c r="A1049" s="618"/>
      <c r="B1049" s="619"/>
      <c r="C1049" s="705"/>
    </row>
    <row r="1050" spans="1:3" ht="14.25" x14ac:dyDescent="0.2">
      <c r="A1050" s="618"/>
      <c r="B1050" s="619"/>
      <c r="C1050" s="705"/>
    </row>
    <row r="1051" spans="1:3" ht="14.25" x14ac:dyDescent="0.2">
      <c r="A1051" s="618"/>
      <c r="B1051" s="619"/>
      <c r="C1051" s="705"/>
    </row>
    <row r="1052" spans="1:3" ht="14.25" x14ac:dyDescent="0.2">
      <c r="A1052" s="618"/>
      <c r="B1052" s="619"/>
      <c r="C1052" s="705"/>
    </row>
    <row r="1053" spans="1:3" ht="14.25" x14ac:dyDescent="0.2">
      <c r="A1053" s="618"/>
      <c r="B1053" s="619"/>
      <c r="C1053" s="705"/>
    </row>
    <row r="1054" spans="1:3" ht="14.25" x14ac:dyDescent="0.2">
      <c r="A1054" s="618"/>
      <c r="B1054" s="619"/>
      <c r="C1054" s="705"/>
    </row>
    <row r="1055" spans="1:3" ht="14.25" x14ac:dyDescent="0.2">
      <c r="A1055" s="618"/>
      <c r="B1055" s="619"/>
      <c r="C1055" s="705"/>
    </row>
    <row r="1056" spans="1:3" ht="14.25" x14ac:dyDescent="0.2">
      <c r="A1056" s="618"/>
      <c r="B1056" s="619"/>
      <c r="C1056" s="705"/>
    </row>
    <row r="1057" spans="1:3" ht="14.25" x14ac:dyDescent="0.2">
      <c r="A1057" s="618"/>
      <c r="B1057" s="619"/>
      <c r="C1057" s="705"/>
    </row>
    <row r="1058" spans="1:3" ht="14.25" x14ac:dyDescent="0.2">
      <c r="A1058" s="618"/>
      <c r="B1058" s="619"/>
      <c r="C1058" s="705"/>
    </row>
    <row r="1059" spans="1:3" ht="14.25" x14ac:dyDescent="0.2">
      <c r="A1059" s="618"/>
      <c r="B1059" s="619"/>
      <c r="C1059" s="705"/>
    </row>
    <row r="1060" spans="1:3" ht="14.25" x14ac:dyDescent="0.2">
      <c r="A1060" s="618"/>
      <c r="B1060" s="619"/>
      <c r="C1060" s="705"/>
    </row>
    <row r="1061" spans="1:3" ht="14.25" x14ac:dyDescent="0.2">
      <c r="A1061" s="618"/>
      <c r="B1061" s="619"/>
      <c r="C1061" s="705"/>
    </row>
    <row r="1062" spans="1:3" ht="14.25" x14ac:dyDescent="0.2">
      <c r="A1062" s="618"/>
      <c r="B1062" s="619"/>
      <c r="C1062" s="705"/>
    </row>
    <row r="1063" spans="1:3" ht="14.25" x14ac:dyDescent="0.2">
      <c r="A1063" s="618"/>
      <c r="B1063" s="619"/>
      <c r="C1063" s="705"/>
    </row>
    <row r="1064" spans="1:3" ht="14.25" x14ac:dyDescent="0.2">
      <c r="A1064" s="618"/>
      <c r="B1064" s="619"/>
      <c r="C1064" s="705"/>
    </row>
    <row r="1065" spans="1:3" ht="14.25" x14ac:dyDescent="0.2">
      <c r="A1065" s="618"/>
      <c r="B1065" s="619"/>
      <c r="C1065" s="705"/>
    </row>
    <row r="1066" spans="1:3" ht="14.25" x14ac:dyDescent="0.2">
      <c r="A1066" s="618"/>
      <c r="B1066" s="619"/>
      <c r="C1066" s="705"/>
    </row>
    <row r="1067" spans="1:3" ht="14.25" x14ac:dyDescent="0.2">
      <c r="A1067" s="618"/>
      <c r="B1067" s="619"/>
      <c r="C1067" s="705"/>
    </row>
    <row r="1068" spans="1:3" ht="14.25" x14ac:dyDescent="0.2">
      <c r="A1068" s="618"/>
      <c r="B1068" s="619"/>
      <c r="C1068" s="705"/>
    </row>
    <row r="1069" spans="1:3" ht="14.25" x14ac:dyDescent="0.2">
      <c r="A1069" s="618"/>
      <c r="B1069" s="619"/>
      <c r="C1069" s="705"/>
    </row>
    <row r="1070" spans="1:3" ht="14.25" x14ac:dyDescent="0.2">
      <c r="A1070" s="618"/>
      <c r="B1070" s="619"/>
      <c r="C1070" s="705"/>
    </row>
    <row r="1071" spans="1:3" ht="14.25" x14ac:dyDescent="0.2">
      <c r="A1071" s="618"/>
      <c r="B1071" s="619"/>
      <c r="C1071" s="705"/>
    </row>
    <row r="1072" spans="1:3" ht="14.25" x14ac:dyDescent="0.2">
      <c r="A1072" s="618"/>
      <c r="B1072" s="619"/>
      <c r="C1072" s="705"/>
    </row>
    <row r="1073" spans="1:3" ht="14.25" x14ac:dyDescent="0.2">
      <c r="A1073" s="618"/>
      <c r="B1073" s="619"/>
      <c r="C1073" s="705"/>
    </row>
    <row r="1074" spans="1:3" ht="14.25" x14ac:dyDescent="0.2">
      <c r="A1074" s="618"/>
      <c r="B1074" s="619"/>
      <c r="C1074" s="705"/>
    </row>
    <row r="1075" spans="1:3" ht="14.25" x14ac:dyDescent="0.2">
      <c r="A1075" s="618"/>
      <c r="B1075" s="619"/>
      <c r="C1075" s="705"/>
    </row>
    <row r="1076" spans="1:3" ht="14.25" x14ac:dyDescent="0.2">
      <c r="A1076" s="618"/>
      <c r="B1076" s="619"/>
      <c r="C1076" s="705"/>
    </row>
    <row r="1077" spans="1:3" ht="14.25" x14ac:dyDescent="0.2">
      <c r="A1077" s="618"/>
      <c r="B1077" s="619"/>
      <c r="C1077" s="705"/>
    </row>
    <row r="1078" spans="1:3" ht="14.25" x14ac:dyDescent="0.2">
      <c r="A1078" s="618"/>
      <c r="B1078" s="619"/>
      <c r="C1078" s="705"/>
    </row>
    <row r="1079" spans="1:3" ht="14.25" x14ac:dyDescent="0.2">
      <c r="A1079" s="618"/>
      <c r="B1079" s="619"/>
      <c r="C1079" s="705"/>
    </row>
    <row r="1080" spans="1:3" ht="14.25" x14ac:dyDescent="0.2">
      <c r="A1080" s="618"/>
      <c r="B1080" s="619"/>
      <c r="C1080" s="705"/>
    </row>
    <row r="1081" spans="1:3" ht="14.25" x14ac:dyDescent="0.2">
      <c r="A1081" s="618"/>
      <c r="B1081" s="619"/>
      <c r="C1081" s="705"/>
    </row>
    <row r="1082" spans="1:3" ht="14.25" x14ac:dyDescent="0.2">
      <c r="A1082" s="618"/>
      <c r="B1082" s="619"/>
      <c r="C1082" s="705"/>
    </row>
    <row r="1083" spans="1:3" ht="14.25" x14ac:dyDescent="0.2">
      <c r="A1083" s="618"/>
      <c r="B1083" s="619"/>
      <c r="C1083" s="705"/>
    </row>
    <row r="1084" spans="1:3" ht="14.25" x14ac:dyDescent="0.2">
      <c r="A1084" s="618"/>
      <c r="B1084" s="619"/>
      <c r="C1084" s="705"/>
    </row>
    <row r="1085" spans="1:3" ht="14.25" x14ac:dyDescent="0.2">
      <c r="A1085" s="618"/>
      <c r="B1085" s="619"/>
      <c r="C1085" s="705"/>
    </row>
    <row r="1086" spans="1:3" ht="14.25" x14ac:dyDescent="0.2">
      <c r="A1086" s="618"/>
      <c r="B1086" s="619"/>
      <c r="C1086" s="705"/>
    </row>
    <row r="1087" spans="1:3" ht="14.25" x14ac:dyDescent="0.2">
      <c r="A1087" s="618"/>
      <c r="B1087" s="619"/>
      <c r="C1087" s="705"/>
    </row>
    <row r="1088" spans="1:3" ht="14.25" x14ac:dyDescent="0.2">
      <c r="A1088" s="618"/>
      <c r="B1088" s="619"/>
      <c r="C1088" s="705"/>
    </row>
    <row r="1089" spans="1:3" ht="14.25" x14ac:dyDescent="0.2">
      <c r="A1089" s="618"/>
      <c r="B1089" s="619"/>
      <c r="C1089" s="705"/>
    </row>
    <row r="1090" spans="1:3" ht="14.25" x14ac:dyDescent="0.2">
      <c r="A1090" s="618"/>
      <c r="B1090" s="619"/>
      <c r="C1090" s="705"/>
    </row>
    <row r="1091" spans="1:3" ht="14.25" x14ac:dyDescent="0.2">
      <c r="A1091" s="618"/>
      <c r="B1091" s="619"/>
      <c r="C1091" s="705"/>
    </row>
    <row r="1092" spans="1:3" ht="14.25" x14ac:dyDescent="0.2">
      <c r="A1092" s="618"/>
      <c r="B1092" s="619"/>
      <c r="C1092" s="705"/>
    </row>
    <row r="1093" spans="1:3" ht="14.25" x14ac:dyDescent="0.2">
      <c r="A1093" s="618"/>
      <c r="B1093" s="619"/>
      <c r="C1093" s="705"/>
    </row>
    <row r="1094" spans="1:3" ht="14.25" x14ac:dyDescent="0.2">
      <c r="A1094" s="618"/>
      <c r="B1094" s="619"/>
      <c r="C1094" s="705"/>
    </row>
    <row r="1095" spans="1:3" ht="14.25" x14ac:dyDescent="0.2">
      <c r="A1095" s="618"/>
      <c r="B1095" s="619"/>
      <c r="C1095" s="705"/>
    </row>
    <row r="1096" spans="1:3" ht="14.25" x14ac:dyDescent="0.2">
      <c r="A1096" s="618"/>
      <c r="B1096" s="619"/>
      <c r="C1096" s="705"/>
    </row>
    <row r="1097" spans="1:3" ht="14.25" x14ac:dyDescent="0.2">
      <c r="A1097" s="618"/>
      <c r="B1097" s="619"/>
      <c r="C1097" s="705"/>
    </row>
    <row r="1098" spans="1:3" ht="14.25" x14ac:dyDescent="0.2">
      <c r="A1098" s="618"/>
      <c r="B1098" s="619"/>
      <c r="C1098" s="705"/>
    </row>
    <row r="1099" spans="1:3" ht="14.25" x14ac:dyDescent="0.2">
      <c r="A1099" s="618"/>
      <c r="B1099" s="619"/>
      <c r="C1099" s="705"/>
    </row>
    <row r="1100" spans="1:3" ht="14.25" x14ac:dyDescent="0.2">
      <c r="A1100" s="618"/>
      <c r="B1100" s="619"/>
      <c r="C1100" s="705"/>
    </row>
    <row r="1101" spans="1:3" ht="14.25" x14ac:dyDescent="0.2">
      <c r="A1101" s="618"/>
      <c r="B1101" s="619"/>
      <c r="C1101" s="705"/>
    </row>
    <row r="1102" spans="1:3" ht="14.25" x14ac:dyDescent="0.2">
      <c r="A1102" s="618"/>
      <c r="B1102" s="619"/>
      <c r="C1102" s="705"/>
    </row>
    <row r="1103" spans="1:3" ht="14.25" x14ac:dyDescent="0.2">
      <c r="A1103" s="618"/>
      <c r="B1103" s="619"/>
      <c r="C1103" s="705"/>
    </row>
    <row r="1104" spans="1:3" ht="14.25" x14ac:dyDescent="0.2">
      <c r="A1104" s="618"/>
      <c r="B1104" s="619"/>
      <c r="C1104" s="705"/>
    </row>
    <row r="1105" spans="1:3" ht="14.25" x14ac:dyDescent="0.2">
      <c r="A1105" s="618"/>
      <c r="B1105" s="619"/>
      <c r="C1105" s="705"/>
    </row>
    <row r="1106" spans="1:3" ht="14.25" x14ac:dyDescent="0.2">
      <c r="A1106" s="618"/>
      <c r="B1106" s="619"/>
      <c r="C1106" s="705"/>
    </row>
    <row r="1107" spans="1:3" ht="14.25" x14ac:dyDescent="0.2">
      <c r="A1107" s="618"/>
      <c r="B1107" s="619"/>
      <c r="C1107" s="705"/>
    </row>
    <row r="1108" spans="1:3" ht="14.25" x14ac:dyDescent="0.2">
      <c r="A1108" s="618"/>
      <c r="B1108" s="619"/>
      <c r="C1108" s="705"/>
    </row>
    <row r="1109" spans="1:3" ht="14.25" x14ac:dyDescent="0.2">
      <c r="A1109" s="618"/>
      <c r="B1109" s="619"/>
      <c r="C1109" s="705"/>
    </row>
    <row r="1110" spans="1:3" ht="14.25" x14ac:dyDescent="0.2">
      <c r="A1110" s="618"/>
      <c r="B1110" s="619"/>
      <c r="C1110" s="705"/>
    </row>
    <row r="1111" spans="1:3" ht="14.25" x14ac:dyDescent="0.2">
      <c r="A1111" s="618"/>
      <c r="B1111" s="619"/>
      <c r="C1111" s="705"/>
    </row>
    <row r="1112" spans="1:3" ht="14.25" x14ac:dyDescent="0.2">
      <c r="A1112" s="618"/>
      <c r="B1112" s="619"/>
      <c r="C1112" s="705"/>
    </row>
    <row r="1113" spans="1:3" ht="14.25" x14ac:dyDescent="0.2">
      <c r="A1113" s="618"/>
      <c r="B1113" s="619"/>
      <c r="C1113" s="705"/>
    </row>
    <row r="1114" spans="1:3" ht="14.25" x14ac:dyDescent="0.2">
      <c r="A1114" s="618"/>
      <c r="B1114" s="619"/>
      <c r="C1114" s="705"/>
    </row>
    <row r="1115" spans="1:3" ht="14.25" x14ac:dyDescent="0.2">
      <c r="A1115" s="618"/>
      <c r="B1115" s="619"/>
      <c r="C1115" s="705"/>
    </row>
    <row r="1116" spans="1:3" ht="14.25" x14ac:dyDescent="0.2">
      <c r="A1116" s="618"/>
      <c r="B1116" s="619"/>
      <c r="C1116" s="705"/>
    </row>
    <row r="1117" spans="1:3" ht="14.25" x14ac:dyDescent="0.2">
      <c r="A1117" s="618"/>
      <c r="B1117" s="619"/>
      <c r="C1117" s="705"/>
    </row>
    <row r="1118" spans="1:3" ht="14.25" x14ac:dyDescent="0.2">
      <c r="A1118" s="618"/>
      <c r="B1118" s="619"/>
      <c r="C1118" s="705"/>
    </row>
    <row r="1119" spans="1:3" ht="14.25" x14ac:dyDescent="0.2">
      <c r="A1119" s="618"/>
      <c r="B1119" s="619"/>
      <c r="C1119" s="705"/>
    </row>
    <row r="1120" spans="1:3" ht="14.25" x14ac:dyDescent="0.2">
      <c r="A1120" s="618"/>
      <c r="B1120" s="619"/>
      <c r="C1120" s="705"/>
    </row>
    <row r="1121" spans="1:3" ht="14.25" x14ac:dyDescent="0.2">
      <c r="A1121" s="618"/>
      <c r="B1121" s="619"/>
      <c r="C1121" s="705"/>
    </row>
    <row r="1122" spans="1:3" ht="14.25" x14ac:dyDescent="0.2">
      <c r="A1122" s="618"/>
      <c r="B1122" s="619"/>
      <c r="C1122" s="705"/>
    </row>
    <row r="1123" spans="1:3" ht="14.25" x14ac:dyDescent="0.2">
      <c r="A1123" s="618"/>
      <c r="B1123" s="619"/>
      <c r="C1123" s="705"/>
    </row>
    <row r="1124" spans="1:3" ht="14.25" x14ac:dyDescent="0.2">
      <c r="A1124" s="618"/>
      <c r="B1124" s="619"/>
      <c r="C1124" s="705"/>
    </row>
    <row r="1125" spans="1:3" ht="14.25" x14ac:dyDescent="0.2">
      <c r="A1125" s="618"/>
      <c r="B1125" s="619"/>
      <c r="C1125" s="705"/>
    </row>
    <row r="1126" spans="1:3" ht="14.25" x14ac:dyDescent="0.2">
      <c r="A1126" s="618"/>
      <c r="B1126" s="619"/>
      <c r="C1126" s="705"/>
    </row>
    <row r="1127" spans="1:3" ht="14.25" x14ac:dyDescent="0.2">
      <c r="A1127" s="618"/>
      <c r="B1127" s="619"/>
      <c r="C1127" s="705"/>
    </row>
    <row r="1128" spans="1:3" ht="14.25" x14ac:dyDescent="0.2">
      <c r="A1128" s="618"/>
      <c r="B1128" s="619"/>
      <c r="C1128" s="705"/>
    </row>
    <row r="1129" spans="1:3" ht="14.25" x14ac:dyDescent="0.2">
      <c r="A1129" s="618"/>
      <c r="B1129" s="619"/>
      <c r="C1129" s="705"/>
    </row>
    <row r="1130" spans="1:3" ht="14.25" x14ac:dyDescent="0.2">
      <c r="A1130" s="618"/>
      <c r="B1130" s="619"/>
      <c r="C1130" s="705"/>
    </row>
    <row r="1131" spans="1:3" ht="14.25" x14ac:dyDescent="0.2">
      <c r="A1131" s="618"/>
      <c r="B1131" s="619"/>
      <c r="C1131" s="705"/>
    </row>
    <row r="1132" spans="1:3" ht="14.25" x14ac:dyDescent="0.2">
      <c r="A1132" s="618"/>
      <c r="B1132" s="619"/>
      <c r="C1132" s="705"/>
    </row>
    <row r="1133" spans="1:3" ht="14.25" x14ac:dyDescent="0.2">
      <c r="A1133" s="618"/>
      <c r="B1133" s="619"/>
      <c r="C1133" s="705"/>
    </row>
    <row r="1134" spans="1:3" ht="14.25" x14ac:dyDescent="0.2">
      <c r="A1134" s="618"/>
      <c r="B1134" s="619"/>
      <c r="C1134" s="705"/>
    </row>
    <row r="1135" spans="1:3" ht="14.25" x14ac:dyDescent="0.2">
      <c r="A1135" s="618"/>
      <c r="B1135" s="619"/>
      <c r="C1135" s="705"/>
    </row>
    <row r="1136" spans="1:3" ht="14.25" x14ac:dyDescent="0.2">
      <c r="A1136" s="618"/>
      <c r="B1136" s="619"/>
      <c r="C1136" s="705"/>
    </row>
    <row r="1137" spans="1:3" ht="14.25" x14ac:dyDescent="0.2">
      <c r="A1137" s="618"/>
      <c r="B1137" s="619"/>
      <c r="C1137" s="705"/>
    </row>
    <row r="1138" spans="1:3" ht="14.25" x14ac:dyDescent="0.2">
      <c r="A1138" s="618"/>
      <c r="B1138" s="619"/>
      <c r="C1138" s="705"/>
    </row>
    <row r="1139" spans="1:3" ht="14.25" x14ac:dyDescent="0.2">
      <c r="A1139" s="618"/>
      <c r="B1139" s="619"/>
      <c r="C1139" s="705"/>
    </row>
    <row r="1140" spans="1:3" ht="14.25" x14ac:dyDescent="0.2">
      <c r="A1140" s="618"/>
      <c r="B1140" s="619"/>
      <c r="C1140" s="705"/>
    </row>
    <row r="1141" spans="1:3" ht="14.25" x14ac:dyDescent="0.2">
      <c r="A1141" s="618"/>
      <c r="B1141" s="619"/>
      <c r="C1141" s="705"/>
    </row>
    <row r="1142" spans="1:3" ht="14.25" x14ac:dyDescent="0.2">
      <c r="A1142" s="618"/>
      <c r="B1142" s="619"/>
      <c r="C1142" s="705"/>
    </row>
    <row r="1143" spans="1:3" ht="14.25" x14ac:dyDescent="0.2">
      <c r="A1143" s="618"/>
      <c r="B1143" s="619"/>
      <c r="C1143" s="705"/>
    </row>
    <row r="1144" spans="1:3" ht="14.25" x14ac:dyDescent="0.2">
      <c r="A1144" s="618"/>
      <c r="B1144" s="619"/>
      <c r="C1144" s="705"/>
    </row>
    <row r="1145" spans="1:3" ht="14.25" x14ac:dyDescent="0.2">
      <c r="A1145" s="618"/>
      <c r="B1145" s="619"/>
      <c r="C1145" s="705"/>
    </row>
    <row r="1146" spans="1:3" ht="14.25" x14ac:dyDescent="0.2">
      <c r="A1146" s="618"/>
      <c r="B1146" s="619"/>
      <c r="C1146" s="705"/>
    </row>
    <row r="1147" spans="1:3" ht="14.25" x14ac:dyDescent="0.2">
      <c r="A1147" s="618"/>
      <c r="B1147" s="619"/>
      <c r="C1147" s="705"/>
    </row>
    <row r="1148" spans="1:3" ht="14.25" x14ac:dyDescent="0.2">
      <c r="A1148" s="618"/>
      <c r="B1148" s="619"/>
      <c r="C1148" s="705"/>
    </row>
    <row r="1149" spans="1:3" ht="14.25" x14ac:dyDescent="0.2">
      <c r="A1149" s="618"/>
      <c r="B1149" s="619"/>
      <c r="C1149" s="705"/>
    </row>
    <row r="1150" spans="1:3" ht="14.25" x14ac:dyDescent="0.2">
      <c r="A1150" s="618"/>
      <c r="B1150" s="619"/>
      <c r="C1150" s="705"/>
    </row>
    <row r="1151" spans="1:3" ht="14.25" x14ac:dyDescent="0.2">
      <c r="A1151" s="618"/>
      <c r="B1151" s="619"/>
      <c r="C1151" s="705"/>
    </row>
    <row r="1152" spans="1:3" ht="14.25" x14ac:dyDescent="0.2">
      <c r="A1152" s="618"/>
      <c r="B1152" s="619"/>
      <c r="C1152" s="705"/>
    </row>
    <row r="1153" spans="1:3" ht="14.25" x14ac:dyDescent="0.2">
      <c r="A1153" s="618"/>
      <c r="B1153" s="619"/>
      <c r="C1153" s="705"/>
    </row>
    <row r="1154" spans="1:3" ht="14.25" x14ac:dyDescent="0.2">
      <c r="A1154" s="618"/>
      <c r="B1154" s="619"/>
      <c r="C1154" s="705"/>
    </row>
    <row r="1155" spans="1:3" ht="14.25" x14ac:dyDescent="0.2">
      <c r="A1155" s="618"/>
      <c r="B1155" s="619"/>
      <c r="C1155" s="705"/>
    </row>
    <row r="1156" spans="1:3" ht="14.25" x14ac:dyDescent="0.2">
      <c r="A1156" s="618"/>
      <c r="B1156" s="619"/>
      <c r="C1156" s="705"/>
    </row>
    <row r="1157" spans="1:3" ht="14.25" x14ac:dyDescent="0.2">
      <c r="A1157" s="618"/>
      <c r="B1157" s="619"/>
      <c r="C1157" s="705"/>
    </row>
    <row r="1158" spans="1:3" ht="14.25" x14ac:dyDescent="0.2">
      <c r="A1158" s="618"/>
      <c r="B1158" s="619"/>
      <c r="C1158" s="705"/>
    </row>
    <row r="1159" spans="1:3" ht="14.25" x14ac:dyDescent="0.2">
      <c r="A1159" s="618"/>
      <c r="B1159" s="619"/>
      <c r="C1159" s="705"/>
    </row>
    <row r="1160" spans="1:3" ht="14.25" x14ac:dyDescent="0.2">
      <c r="A1160" s="618"/>
      <c r="B1160" s="619"/>
      <c r="C1160" s="705"/>
    </row>
    <row r="1161" spans="1:3" ht="14.25" x14ac:dyDescent="0.2">
      <c r="A1161" s="618"/>
      <c r="B1161" s="619"/>
      <c r="C1161" s="705"/>
    </row>
    <row r="1162" spans="1:3" ht="14.25" x14ac:dyDescent="0.2">
      <c r="A1162" s="618"/>
      <c r="B1162" s="619"/>
      <c r="C1162" s="705"/>
    </row>
    <row r="1163" spans="1:3" ht="14.25" x14ac:dyDescent="0.2">
      <c r="A1163" s="618"/>
      <c r="B1163" s="619"/>
      <c r="C1163" s="705"/>
    </row>
    <row r="1164" spans="1:3" ht="14.25" x14ac:dyDescent="0.2">
      <c r="A1164" s="618"/>
      <c r="B1164" s="619"/>
      <c r="C1164" s="705"/>
    </row>
    <row r="1165" spans="1:3" ht="14.25" x14ac:dyDescent="0.2">
      <c r="A1165" s="618"/>
      <c r="B1165" s="619"/>
      <c r="C1165" s="705"/>
    </row>
    <row r="1166" spans="1:3" ht="14.25" x14ac:dyDescent="0.2">
      <c r="A1166" s="618"/>
      <c r="B1166" s="619"/>
      <c r="C1166" s="705"/>
    </row>
    <row r="1167" spans="1:3" ht="14.25" x14ac:dyDescent="0.2">
      <c r="A1167" s="618"/>
      <c r="B1167" s="619"/>
      <c r="C1167" s="705"/>
    </row>
    <row r="1168" spans="1:3" ht="14.25" x14ac:dyDescent="0.2">
      <c r="A1168" s="618"/>
      <c r="B1168" s="619"/>
      <c r="C1168" s="705"/>
    </row>
    <row r="1169" spans="1:3" ht="14.25" x14ac:dyDescent="0.2">
      <c r="A1169" s="618"/>
      <c r="B1169" s="619"/>
      <c r="C1169" s="705"/>
    </row>
    <row r="1170" spans="1:3" ht="14.25" x14ac:dyDescent="0.2">
      <c r="A1170" s="618"/>
      <c r="B1170" s="619"/>
      <c r="C1170" s="705"/>
    </row>
    <row r="1171" spans="1:3" ht="14.25" x14ac:dyDescent="0.2">
      <c r="A1171" s="618"/>
      <c r="B1171" s="619"/>
      <c r="C1171" s="705"/>
    </row>
    <row r="1172" spans="1:3" ht="14.25" x14ac:dyDescent="0.2">
      <c r="A1172" s="618"/>
      <c r="B1172" s="619"/>
      <c r="C1172" s="705"/>
    </row>
    <row r="1173" spans="1:3" ht="14.25" x14ac:dyDescent="0.2">
      <c r="A1173" s="618"/>
      <c r="B1173" s="619"/>
      <c r="C1173" s="705"/>
    </row>
    <row r="1174" spans="1:3" ht="14.25" x14ac:dyDescent="0.2">
      <c r="A1174" s="618"/>
      <c r="B1174" s="619"/>
      <c r="C1174" s="705"/>
    </row>
    <row r="1175" spans="1:3" ht="14.25" x14ac:dyDescent="0.2">
      <c r="A1175" s="618"/>
      <c r="B1175" s="619"/>
      <c r="C1175" s="705"/>
    </row>
    <row r="1176" spans="1:3" ht="14.25" x14ac:dyDescent="0.2">
      <c r="A1176" s="618"/>
      <c r="B1176" s="619"/>
      <c r="C1176" s="705"/>
    </row>
    <row r="1177" spans="1:3" ht="14.25" x14ac:dyDescent="0.2">
      <c r="A1177" s="618"/>
      <c r="B1177" s="619"/>
      <c r="C1177" s="705"/>
    </row>
    <row r="1178" spans="1:3" ht="14.25" x14ac:dyDescent="0.2">
      <c r="A1178" s="618"/>
      <c r="B1178" s="619"/>
      <c r="C1178" s="705"/>
    </row>
    <row r="1179" spans="1:3" ht="14.25" x14ac:dyDescent="0.2">
      <c r="A1179" s="618"/>
      <c r="B1179" s="619"/>
      <c r="C1179" s="705"/>
    </row>
    <row r="1180" spans="1:3" ht="14.25" x14ac:dyDescent="0.2">
      <c r="A1180" s="618"/>
      <c r="B1180" s="619"/>
      <c r="C1180" s="705"/>
    </row>
    <row r="1181" spans="1:3" ht="14.25" x14ac:dyDescent="0.2">
      <c r="A1181" s="618"/>
      <c r="B1181" s="619"/>
      <c r="C1181" s="705"/>
    </row>
    <row r="1182" spans="1:3" ht="14.25" x14ac:dyDescent="0.2">
      <c r="A1182" s="618"/>
      <c r="B1182" s="619"/>
      <c r="C1182" s="705"/>
    </row>
    <row r="1183" spans="1:3" ht="14.25" x14ac:dyDescent="0.2">
      <c r="A1183" s="618"/>
      <c r="B1183" s="619"/>
      <c r="C1183" s="705"/>
    </row>
    <row r="1184" spans="1:3" ht="14.25" x14ac:dyDescent="0.2">
      <c r="A1184" s="618"/>
      <c r="B1184" s="619"/>
      <c r="C1184" s="705"/>
    </row>
    <row r="1185" spans="1:3" ht="14.25" x14ac:dyDescent="0.2">
      <c r="A1185" s="618"/>
      <c r="B1185" s="619"/>
      <c r="C1185" s="705"/>
    </row>
    <row r="1186" spans="1:3" ht="14.25" x14ac:dyDescent="0.2">
      <c r="A1186" s="618"/>
      <c r="B1186" s="619"/>
      <c r="C1186" s="705"/>
    </row>
    <row r="1187" spans="1:3" ht="14.25" x14ac:dyDescent="0.2">
      <c r="A1187" s="618"/>
      <c r="B1187" s="619"/>
      <c r="C1187" s="705"/>
    </row>
    <row r="1188" spans="1:3" ht="14.25" x14ac:dyDescent="0.2">
      <c r="A1188" s="618"/>
      <c r="B1188" s="619"/>
      <c r="C1188" s="705"/>
    </row>
    <row r="1189" spans="1:3" ht="14.25" x14ac:dyDescent="0.2">
      <c r="A1189" s="618"/>
      <c r="B1189" s="619"/>
      <c r="C1189" s="705"/>
    </row>
    <row r="1190" spans="1:3" ht="14.25" x14ac:dyDescent="0.2">
      <c r="A1190" s="618"/>
      <c r="B1190" s="619"/>
      <c r="C1190" s="705"/>
    </row>
    <row r="1191" spans="1:3" ht="14.25" x14ac:dyDescent="0.2">
      <c r="A1191" s="618"/>
      <c r="B1191" s="619"/>
      <c r="C1191" s="705"/>
    </row>
    <row r="1192" spans="1:3" ht="14.25" x14ac:dyDescent="0.2">
      <c r="A1192" s="618"/>
      <c r="B1192" s="619"/>
      <c r="C1192" s="705"/>
    </row>
    <row r="1193" spans="1:3" ht="14.25" x14ac:dyDescent="0.2">
      <c r="A1193" s="618"/>
      <c r="B1193" s="619"/>
      <c r="C1193" s="705"/>
    </row>
    <row r="1194" spans="1:3" ht="14.25" x14ac:dyDescent="0.2">
      <c r="A1194" s="618"/>
      <c r="B1194" s="619"/>
      <c r="C1194" s="705"/>
    </row>
    <row r="1195" spans="1:3" ht="14.25" x14ac:dyDescent="0.2">
      <c r="A1195" s="618"/>
      <c r="B1195" s="619"/>
      <c r="C1195" s="705"/>
    </row>
    <row r="1196" spans="1:3" ht="14.25" x14ac:dyDescent="0.2">
      <c r="A1196" s="618"/>
      <c r="B1196" s="619"/>
      <c r="C1196" s="705"/>
    </row>
    <row r="1197" spans="1:3" ht="14.25" x14ac:dyDescent="0.2">
      <c r="A1197" s="618"/>
      <c r="B1197" s="619"/>
      <c r="C1197" s="705"/>
    </row>
    <row r="1198" spans="1:3" ht="14.25" x14ac:dyDescent="0.2">
      <c r="A1198" s="618"/>
      <c r="B1198" s="619"/>
      <c r="C1198" s="705"/>
    </row>
    <row r="1199" spans="1:3" ht="14.25" x14ac:dyDescent="0.2">
      <c r="A1199" s="618"/>
      <c r="B1199" s="619"/>
      <c r="C1199" s="705"/>
    </row>
    <row r="1200" spans="1:3" ht="14.25" x14ac:dyDescent="0.2">
      <c r="A1200" s="618"/>
      <c r="B1200" s="619"/>
      <c r="C1200" s="705"/>
    </row>
    <row r="1201" spans="1:3" ht="14.25" x14ac:dyDescent="0.2">
      <c r="A1201" s="618"/>
      <c r="B1201" s="619"/>
      <c r="C1201" s="705"/>
    </row>
    <row r="1202" spans="1:3" ht="14.25" x14ac:dyDescent="0.2">
      <c r="A1202" s="618"/>
      <c r="B1202" s="619"/>
      <c r="C1202" s="705"/>
    </row>
    <row r="1203" spans="1:3" ht="14.25" x14ac:dyDescent="0.2">
      <c r="A1203" s="618"/>
      <c r="B1203" s="619"/>
      <c r="C1203" s="705"/>
    </row>
    <row r="1204" spans="1:3" ht="14.25" x14ac:dyDescent="0.2">
      <c r="A1204" s="618"/>
      <c r="B1204" s="619"/>
      <c r="C1204" s="705"/>
    </row>
    <row r="1205" spans="1:3" ht="14.25" x14ac:dyDescent="0.2">
      <c r="A1205" s="618"/>
      <c r="B1205" s="619"/>
      <c r="C1205" s="705"/>
    </row>
    <row r="1206" spans="1:3" ht="14.25" x14ac:dyDescent="0.2">
      <c r="A1206" s="618"/>
      <c r="B1206" s="619"/>
      <c r="C1206" s="705"/>
    </row>
    <row r="1207" spans="1:3" ht="14.25" x14ac:dyDescent="0.2">
      <c r="A1207" s="618"/>
      <c r="B1207" s="619"/>
      <c r="C1207" s="705"/>
    </row>
    <row r="1208" spans="1:3" ht="14.25" x14ac:dyDescent="0.2">
      <c r="A1208" s="618"/>
      <c r="B1208" s="619"/>
      <c r="C1208" s="705"/>
    </row>
    <row r="1209" spans="1:3" ht="14.25" x14ac:dyDescent="0.2">
      <c r="A1209" s="618"/>
      <c r="B1209" s="619"/>
      <c r="C1209" s="705"/>
    </row>
    <row r="1210" spans="1:3" ht="14.25" x14ac:dyDescent="0.2">
      <c r="A1210" s="618"/>
      <c r="B1210" s="619"/>
      <c r="C1210" s="705"/>
    </row>
    <row r="1211" spans="1:3" ht="14.25" x14ac:dyDescent="0.2">
      <c r="A1211" s="618"/>
      <c r="B1211" s="619"/>
      <c r="C1211" s="705"/>
    </row>
    <row r="1212" spans="1:3" ht="14.25" x14ac:dyDescent="0.2">
      <c r="A1212" s="618"/>
      <c r="B1212" s="619"/>
      <c r="C1212" s="705"/>
    </row>
    <row r="1213" spans="1:3" ht="14.25" x14ac:dyDescent="0.2">
      <c r="A1213" s="618"/>
      <c r="B1213" s="619"/>
      <c r="C1213" s="705"/>
    </row>
    <row r="1214" spans="1:3" ht="14.25" x14ac:dyDescent="0.2">
      <c r="A1214" s="618"/>
      <c r="B1214" s="619"/>
      <c r="C1214" s="705"/>
    </row>
    <row r="1215" spans="1:3" ht="14.25" x14ac:dyDescent="0.2">
      <c r="A1215" s="618"/>
      <c r="B1215" s="619"/>
      <c r="C1215" s="705"/>
    </row>
    <row r="1216" spans="1:3" ht="14.25" x14ac:dyDescent="0.2">
      <c r="A1216" s="618"/>
      <c r="B1216" s="619"/>
      <c r="C1216" s="705"/>
    </row>
    <row r="1217" spans="1:3" ht="14.25" x14ac:dyDescent="0.2">
      <c r="A1217" s="618"/>
      <c r="B1217" s="619"/>
      <c r="C1217" s="705"/>
    </row>
    <row r="1218" spans="1:3" ht="14.25" x14ac:dyDescent="0.2">
      <c r="A1218" s="618"/>
      <c r="B1218" s="619"/>
      <c r="C1218" s="705"/>
    </row>
    <row r="1219" spans="1:3" ht="14.25" x14ac:dyDescent="0.2">
      <c r="A1219" s="618"/>
      <c r="B1219" s="619"/>
      <c r="C1219" s="705"/>
    </row>
    <row r="1220" spans="1:3" ht="14.25" x14ac:dyDescent="0.2">
      <c r="A1220" s="618"/>
      <c r="B1220" s="619"/>
      <c r="C1220" s="705"/>
    </row>
    <row r="1221" spans="1:3" ht="14.25" x14ac:dyDescent="0.2">
      <c r="A1221" s="618"/>
      <c r="B1221" s="619"/>
      <c r="C1221" s="705"/>
    </row>
    <row r="1222" spans="1:3" ht="14.25" x14ac:dyDescent="0.2">
      <c r="A1222" s="618"/>
      <c r="B1222" s="619"/>
      <c r="C1222" s="705"/>
    </row>
    <row r="1223" spans="1:3" ht="14.25" x14ac:dyDescent="0.2">
      <c r="A1223" s="618"/>
      <c r="B1223" s="619"/>
      <c r="C1223" s="705"/>
    </row>
    <row r="1224" spans="1:3" ht="14.25" x14ac:dyDescent="0.2">
      <c r="A1224" s="618"/>
      <c r="B1224" s="619"/>
      <c r="C1224" s="705"/>
    </row>
    <row r="1225" spans="1:3" ht="14.25" x14ac:dyDescent="0.2">
      <c r="A1225" s="618"/>
      <c r="B1225" s="619"/>
      <c r="C1225" s="705"/>
    </row>
    <row r="1226" spans="1:3" ht="14.25" x14ac:dyDescent="0.2">
      <c r="A1226" s="618"/>
      <c r="B1226" s="619"/>
      <c r="C1226" s="705"/>
    </row>
    <row r="1227" spans="1:3" ht="14.25" x14ac:dyDescent="0.2">
      <c r="A1227" s="618"/>
      <c r="B1227" s="619"/>
      <c r="C1227" s="705"/>
    </row>
    <row r="1228" spans="1:3" ht="14.25" x14ac:dyDescent="0.2">
      <c r="A1228" s="618"/>
      <c r="B1228" s="619"/>
      <c r="C1228" s="705"/>
    </row>
    <row r="1229" spans="1:3" ht="14.25" x14ac:dyDescent="0.2">
      <c r="A1229" s="618"/>
      <c r="B1229" s="619"/>
      <c r="C1229" s="705"/>
    </row>
    <row r="1230" spans="1:3" ht="14.25" x14ac:dyDescent="0.2">
      <c r="A1230" s="618"/>
      <c r="B1230" s="619"/>
      <c r="C1230" s="705"/>
    </row>
    <row r="1231" spans="1:3" ht="14.25" x14ac:dyDescent="0.2">
      <c r="A1231" s="618"/>
      <c r="B1231" s="619"/>
      <c r="C1231" s="705"/>
    </row>
    <row r="1232" spans="1:3" ht="14.25" x14ac:dyDescent="0.2">
      <c r="A1232" s="618"/>
      <c r="B1232" s="619"/>
      <c r="C1232" s="705"/>
    </row>
    <row r="1233" spans="1:3" ht="14.25" x14ac:dyDescent="0.2">
      <c r="A1233" s="618"/>
      <c r="B1233" s="619"/>
      <c r="C1233" s="705"/>
    </row>
    <row r="1234" spans="1:3" ht="14.25" x14ac:dyDescent="0.2">
      <c r="A1234" s="618"/>
      <c r="B1234" s="619"/>
      <c r="C1234" s="705"/>
    </row>
    <row r="1235" spans="1:3" ht="14.25" x14ac:dyDescent="0.2">
      <c r="A1235" s="618"/>
      <c r="B1235" s="619"/>
      <c r="C1235" s="705"/>
    </row>
    <row r="1236" spans="1:3" ht="14.25" x14ac:dyDescent="0.2">
      <c r="A1236" s="618"/>
      <c r="B1236" s="619"/>
      <c r="C1236" s="705"/>
    </row>
    <row r="1237" spans="1:3" ht="14.25" x14ac:dyDescent="0.2">
      <c r="A1237" s="618"/>
      <c r="B1237" s="619"/>
      <c r="C1237" s="705"/>
    </row>
    <row r="1238" spans="1:3" ht="14.25" x14ac:dyDescent="0.2">
      <c r="A1238" s="618"/>
      <c r="B1238" s="619"/>
      <c r="C1238" s="705"/>
    </row>
    <row r="1239" spans="1:3" ht="14.25" x14ac:dyDescent="0.2">
      <c r="A1239" s="618"/>
      <c r="B1239" s="619"/>
      <c r="C1239" s="705"/>
    </row>
    <row r="1240" spans="1:3" ht="14.25" x14ac:dyDescent="0.2">
      <c r="A1240" s="618"/>
      <c r="B1240" s="619"/>
      <c r="C1240" s="705"/>
    </row>
    <row r="1241" spans="1:3" ht="14.25" x14ac:dyDescent="0.2">
      <c r="A1241" s="618"/>
      <c r="B1241" s="619"/>
      <c r="C1241" s="705"/>
    </row>
    <row r="1242" spans="1:3" ht="14.25" x14ac:dyDescent="0.2">
      <c r="A1242" s="618"/>
      <c r="B1242" s="619"/>
      <c r="C1242" s="705"/>
    </row>
    <row r="1243" spans="1:3" ht="14.25" x14ac:dyDescent="0.2">
      <c r="A1243" s="618"/>
      <c r="B1243" s="619"/>
      <c r="C1243" s="705"/>
    </row>
    <row r="1244" spans="1:3" ht="14.25" x14ac:dyDescent="0.2">
      <c r="A1244" s="618"/>
      <c r="B1244" s="619"/>
      <c r="C1244" s="705"/>
    </row>
    <row r="1245" spans="1:3" ht="14.25" x14ac:dyDescent="0.2">
      <c r="A1245" s="618"/>
      <c r="B1245" s="619"/>
      <c r="C1245" s="705"/>
    </row>
    <row r="1246" spans="1:3" ht="14.25" x14ac:dyDescent="0.2">
      <c r="A1246" s="618"/>
      <c r="B1246" s="619"/>
      <c r="C1246" s="705"/>
    </row>
    <row r="1247" spans="1:3" ht="14.25" x14ac:dyDescent="0.2">
      <c r="A1247" s="618"/>
      <c r="B1247" s="619"/>
      <c r="C1247" s="705"/>
    </row>
    <row r="1248" spans="1:3" ht="14.25" x14ac:dyDescent="0.2">
      <c r="A1248" s="618"/>
      <c r="B1248" s="619"/>
      <c r="C1248" s="705"/>
    </row>
    <row r="1249" spans="1:3" ht="14.25" x14ac:dyDescent="0.2">
      <c r="A1249" s="618"/>
      <c r="B1249" s="619"/>
      <c r="C1249" s="705"/>
    </row>
    <row r="1250" spans="1:3" ht="14.25" x14ac:dyDescent="0.2">
      <c r="A1250" s="618"/>
      <c r="B1250" s="619"/>
      <c r="C1250" s="705"/>
    </row>
    <row r="1251" spans="1:3" ht="14.25" x14ac:dyDescent="0.2">
      <c r="A1251" s="618"/>
      <c r="B1251" s="619"/>
      <c r="C1251" s="705"/>
    </row>
    <row r="1252" spans="1:3" ht="14.25" x14ac:dyDescent="0.2">
      <c r="A1252" s="618"/>
      <c r="B1252" s="619"/>
      <c r="C1252" s="705"/>
    </row>
    <row r="1253" spans="1:3" ht="14.25" x14ac:dyDescent="0.2">
      <c r="A1253" s="618"/>
      <c r="B1253" s="619"/>
      <c r="C1253" s="705"/>
    </row>
    <row r="1254" spans="1:3" ht="14.25" x14ac:dyDescent="0.2">
      <c r="A1254" s="618"/>
      <c r="B1254" s="619"/>
      <c r="C1254" s="705"/>
    </row>
    <row r="1255" spans="1:3" ht="14.25" x14ac:dyDescent="0.2">
      <c r="A1255" s="618"/>
      <c r="B1255" s="619"/>
      <c r="C1255" s="705"/>
    </row>
    <row r="1256" spans="1:3" ht="14.25" x14ac:dyDescent="0.2">
      <c r="A1256" s="618"/>
      <c r="B1256" s="619"/>
      <c r="C1256" s="705"/>
    </row>
    <row r="1257" spans="1:3" ht="14.25" x14ac:dyDescent="0.2">
      <c r="A1257" s="618"/>
      <c r="B1257" s="619"/>
      <c r="C1257" s="705"/>
    </row>
    <row r="1258" spans="1:3" ht="14.25" x14ac:dyDescent="0.2">
      <c r="A1258" s="618"/>
      <c r="B1258" s="619"/>
      <c r="C1258" s="705"/>
    </row>
    <row r="1259" spans="1:3" ht="14.25" x14ac:dyDescent="0.2">
      <c r="A1259" s="618"/>
      <c r="B1259" s="619"/>
      <c r="C1259" s="705"/>
    </row>
    <row r="1260" spans="1:3" ht="14.25" x14ac:dyDescent="0.2">
      <c r="A1260" s="618"/>
      <c r="B1260" s="619"/>
      <c r="C1260" s="705"/>
    </row>
    <row r="1261" spans="1:3" ht="14.25" x14ac:dyDescent="0.2">
      <c r="A1261" s="618"/>
      <c r="B1261" s="619"/>
      <c r="C1261" s="705"/>
    </row>
    <row r="1262" spans="1:3" ht="14.25" x14ac:dyDescent="0.2">
      <c r="A1262" s="618"/>
      <c r="B1262" s="619"/>
      <c r="C1262" s="705"/>
    </row>
    <row r="1263" spans="1:3" ht="14.25" x14ac:dyDescent="0.2">
      <c r="A1263" s="618"/>
      <c r="B1263" s="619"/>
      <c r="C1263" s="705"/>
    </row>
    <row r="1264" spans="1:3" ht="14.25" x14ac:dyDescent="0.2">
      <c r="A1264" s="618"/>
      <c r="B1264" s="619"/>
      <c r="C1264" s="705"/>
    </row>
    <row r="1265" spans="1:3" ht="14.25" x14ac:dyDescent="0.2">
      <c r="A1265" s="618"/>
      <c r="B1265" s="619"/>
      <c r="C1265" s="705"/>
    </row>
    <row r="1266" spans="1:3" ht="14.25" x14ac:dyDescent="0.2">
      <c r="A1266" s="618"/>
      <c r="B1266" s="619"/>
      <c r="C1266" s="705"/>
    </row>
    <row r="1267" spans="1:3" ht="14.25" x14ac:dyDescent="0.2">
      <c r="A1267" s="618"/>
      <c r="B1267" s="619"/>
      <c r="C1267" s="705"/>
    </row>
    <row r="1268" spans="1:3" ht="14.25" x14ac:dyDescent="0.2">
      <c r="A1268" s="618"/>
      <c r="B1268" s="619"/>
      <c r="C1268" s="705"/>
    </row>
    <row r="1269" spans="1:3" ht="14.25" x14ac:dyDescent="0.2">
      <c r="A1269" s="618"/>
      <c r="B1269" s="619"/>
      <c r="C1269" s="705"/>
    </row>
    <row r="1270" spans="1:3" ht="14.25" x14ac:dyDescent="0.2">
      <c r="A1270" s="618"/>
      <c r="B1270" s="619"/>
      <c r="C1270" s="705"/>
    </row>
    <row r="1271" spans="1:3" ht="14.25" x14ac:dyDescent="0.2">
      <c r="A1271" s="618"/>
      <c r="B1271" s="619"/>
      <c r="C1271" s="705"/>
    </row>
    <row r="1272" spans="1:3" ht="14.25" x14ac:dyDescent="0.2">
      <c r="A1272" s="618"/>
      <c r="B1272" s="619"/>
      <c r="C1272" s="705"/>
    </row>
    <row r="1273" spans="1:3" ht="14.25" x14ac:dyDescent="0.2">
      <c r="A1273" s="618"/>
      <c r="B1273" s="619"/>
      <c r="C1273" s="705"/>
    </row>
    <row r="1274" spans="1:3" ht="14.25" x14ac:dyDescent="0.2">
      <c r="A1274" s="618"/>
      <c r="B1274" s="619"/>
      <c r="C1274" s="705"/>
    </row>
    <row r="1275" spans="1:3" ht="14.25" x14ac:dyDescent="0.2">
      <c r="A1275" s="618"/>
      <c r="B1275" s="619"/>
      <c r="C1275" s="705"/>
    </row>
    <row r="1276" spans="1:3" ht="14.25" x14ac:dyDescent="0.2">
      <c r="A1276" s="618"/>
      <c r="B1276" s="619"/>
      <c r="C1276" s="705"/>
    </row>
    <row r="1277" spans="1:3" ht="14.25" x14ac:dyDescent="0.2">
      <c r="A1277" s="618"/>
      <c r="B1277" s="619"/>
      <c r="C1277" s="705"/>
    </row>
    <row r="1278" spans="1:3" ht="14.25" x14ac:dyDescent="0.2">
      <c r="A1278" s="618"/>
      <c r="B1278" s="619"/>
      <c r="C1278" s="705"/>
    </row>
    <row r="1279" spans="1:3" ht="14.25" x14ac:dyDescent="0.2">
      <c r="A1279" s="618"/>
      <c r="B1279" s="619"/>
      <c r="C1279" s="705"/>
    </row>
    <row r="1280" spans="1:3" ht="14.25" x14ac:dyDescent="0.2">
      <c r="A1280" s="618"/>
      <c r="B1280" s="619"/>
      <c r="C1280" s="705"/>
    </row>
    <row r="1281" spans="1:3" ht="14.25" x14ac:dyDescent="0.2">
      <c r="A1281" s="618"/>
      <c r="B1281" s="619"/>
      <c r="C1281" s="705"/>
    </row>
    <row r="1282" spans="1:3" ht="14.25" x14ac:dyDescent="0.2">
      <c r="A1282" s="618"/>
      <c r="B1282" s="619"/>
      <c r="C1282" s="705"/>
    </row>
    <row r="1283" spans="1:3" ht="14.25" x14ac:dyDescent="0.2">
      <c r="A1283" s="618"/>
      <c r="B1283" s="619"/>
      <c r="C1283" s="705"/>
    </row>
    <row r="1284" spans="1:3" ht="14.25" x14ac:dyDescent="0.2">
      <c r="A1284" s="618"/>
      <c r="B1284" s="619"/>
      <c r="C1284" s="705"/>
    </row>
    <row r="1285" spans="1:3" ht="14.25" x14ac:dyDescent="0.2">
      <c r="A1285" s="618"/>
      <c r="B1285" s="619"/>
      <c r="C1285" s="705"/>
    </row>
    <row r="1286" spans="1:3" ht="14.25" x14ac:dyDescent="0.2">
      <c r="A1286" s="618"/>
      <c r="B1286" s="619"/>
      <c r="C1286" s="705"/>
    </row>
    <row r="1287" spans="1:3" ht="14.25" x14ac:dyDescent="0.2">
      <c r="A1287" s="618"/>
      <c r="B1287" s="619"/>
      <c r="C1287" s="705"/>
    </row>
    <row r="1288" spans="1:3" ht="14.25" x14ac:dyDescent="0.2">
      <c r="A1288" s="618"/>
      <c r="B1288" s="619"/>
      <c r="C1288" s="705"/>
    </row>
    <row r="1289" spans="1:3" ht="14.25" x14ac:dyDescent="0.2">
      <c r="A1289" s="618"/>
      <c r="B1289" s="619"/>
      <c r="C1289" s="705"/>
    </row>
    <row r="1290" spans="1:3" ht="14.25" x14ac:dyDescent="0.2">
      <c r="A1290" s="618"/>
      <c r="B1290" s="619"/>
      <c r="C1290" s="705"/>
    </row>
    <row r="1291" spans="1:3" ht="14.25" x14ac:dyDescent="0.2">
      <c r="A1291" s="618"/>
      <c r="B1291" s="619"/>
      <c r="C1291" s="705"/>
    </row>
    <row r="1292" spans="1:3" ht="14.25" x14ac:dyDescent="0.2">
      <c r="A1292" s="618"/>
      <c r="B1292" s="619"/>
      <c r="C1292" s="705"/>
    </row>
    <row r="1293" spans="1:3" ht="14.25" x14ac:dyDescent="0.2">
      <c r="A1293" s="618"/>
      <c r="B1293" s="619"/>
      <c r="C1293" s="705"/>
    </row>
    <row r="1294" spans="1:3" ht="14.25" x14ac:dyDescent="0.2">
      <c r="A1294" s="618"/>
      <c r="B1294" s="619"/>
      <c r="C1294" s="705"/>
    </row>
    <row r="1295" spans="1:3" ht="14.25" x14ac:dyDescent="0.2">
      <c r="A1295" s="618"/>
      <c r="B1295" s="619"/>
      <c r="C1295" s="705"/>
    </row>
    <row r="1296" spans="1:3" ht="14.25" x14ac:dyDescent="0.2">
      <c r="A1296" s="618"/>
      <c r="B1296" s="619"/>
      <c r="C1296" s="705"/>
    </row>
    <row r="1297" spans="1:3" ht="14.25" x14ac:dyDescent="0.2">
      <c r="A1297" s="618"/>
      <c r="B1297" s="619"/>
      <c r="C1297" s="705"/>
    </row>
    <row r="1298" spans="1:3" ht="14.25" x14ac:dyDescent="0.2">
      <c r="A1298" s="618"/>
      <c r="B1298" s="619"/>
      <c r="C1298" s="705"/>
    </row>
    <row r="1299" spans="1:3" ht="14.25" x14ac:dyDescent="0.2">
      <c r="A1299" s="618"/>
      <c r="B1299" s="619"/>
      <c r="C1299" s="705"/>
    </row>
    <row r="1300" spans="1:3" ht="14.25" x14ac:dyDescent="0.2">
      <c r="A1300" s="618"/>
      <c r="B1300" s="619"/>
      <c r="C1300" s="705"/>
    </row>
    <row r="1301" spans="1:3" ht="14.25" x14ac:dyDescent="0.2">
      <c r="A1301" s="618"/>
      <c r="B1301" s="619"/>
      <c r="C1301" s="705"/>
    </row>
    <row r="1302" spans="1:3" ht="14.25" x14ac:dyDescent="0.2">
      <c r="A1302" s="618"/>
      <c r="B1302" s="619"/>
      <c r="C1302" s="705"/>
    </row>
    <row r="1303" spans="1:3" ht="14.25" x14ac:dyDescent="0.2">
      <c r="A1303" s="618"/>
      <c r="B1303" s="619"/>
      <c r="C1303" s="705"/>
    </row>
    <row r="1304" spans="1:3" ht="14.25" x14ac:dyDescent="0.2">
      <c r="A1304" s="618"/>
      <c r="B1304" s="619"/>
      <c r="C1304" s="705"/>
    </row>
    <row r="1305" spans="1:3" ht="14.25" x14ac:dyDescent="0.2">
      <c r="A1305" s="618"/>
      <c r="B1305" s="619"/>
      <c r="C1305" s="705"/>
    </row>
    <row r="1306" spans="1:3" ht="14.25" x14ac:dyDescent="0.2">
      <c r="A1306" s="618"/>
      <c r="B1306" s="619"/>
      <c r="C1306" s="705"/>
    </row>
    <row r="1307" spans="1:3" ht="14.25" x14ac:dyDescent="0.2">
      <c r="A1307" s="618"/>
      <c r="B1307" s="619"/>
      <c r="C1307" s="705"/>
    </row>
    <row r="1308" spans="1:3" ht="14.25" x14ac:dyDescent="0.2">
      <c r="A1308" s="618"/>
      <c r="B1308" s="619"/>
      <c r="C1308" s="705"/>
    </row>
    <row r="1309" spans="1:3" ht="14.25" x14ac:dyDescent="0.2">
      <c r="A1309" s="618"/>
      <c r="B1309" s="619"/>
      <c r="C1309" s="705"/>
    </row>
    <row r="1310" spans="1:3" ht="14.25" x14ac:dyDescent="0.2">
      <c r="A1310" s="618"/>
      <c r="B1310" s="619"/>
      <c r="C1310" s="705"/>
    </row>
    <row r="1311" spans="1:3" ht="14.25" x14ac:dyDescent="0.2">
      <c r="A1311" s="618"/>
      <c r="B1311" s="619"/>
      <c r="C1311" s="705"/>
    </row>
    <row r="1312" spans="1:3" ht="14.25" x14ac:dyDescent="0.2">
      <c r="A1312" s="618"/>
      <c r="B1312" s="619"/>
      <c r="C1312" s="705"/>
    </row>
    <row r="1313" spans="1:3" ht="14.25" x14ac:dyDescent="0.2">
      <c r="A1313" s="618"/>
      <c r="B1313" s="619"/>
      <c r="C1313" s="705"/>
    </row>
    <row r="1314" spans="1:3" ht="14.25" x14ac:dyDescent="0.2">
      <c r="A1314" s="618"/>
      <c r="B1314" s="619"/>
      <c r="C1314" s="705"/>
    </row>
    <row r="1315" spans="1:3" ht="14.25" x14ac:dyDescent="0.2">
      <c r="A1315" s="618"/>
      <c r="B1315" s="619"/>
      <c r="C1315" s="705"/>
    </row>
    <row r="1316" spans="1:3" ht="14.25" x14ac:dyDescent="0.2">
      <c r="A1316" s="618"/>
      <c r="B1316" s="619"/>
      <c r="C1316" s="705"/>
    </row>
    <row r="1317" spans="1:3" ht="14.25" x14ac:dyDescent="0.2">
      <c r="A1317" s="618"/>
      <c r="B1317" s="619"/>
      <c r="C1317" s="705"/>
    </row>
    <row r="1318" spans="1:3" ht="14.25" x14ac:dyDescent="0.2">
      <c r="A1318" s="618"/>
      <c r="B1318" s="619"/>
      <c r="C1318" s="705"/>
    </row>
    <row r="1319" spans="1:3" ht="14.25" x14ac:dyDescent="0.2">
      <c r="A1319" s="618"/>
      <c r="B1319" s="619"/>
      <c r="C1319" s="705"/>
    </row>
    <row r="1320" spans="1:3" ht="14.25" x14ac:dyDescent="0.2">
      <c r="A1320" s="618"/>
      <c r="B1320" s="619"/>
      <c r="C1320" s="705"/>
    </row>
    <row r="1321" spans="1:3" ht="14.25" x14ac:dyDescent="0.2">
      <c r="A1321" s="618"/>
      <c r="B1321" s="619"/>
      <c r="C1321" s="705"/>
    </row>
    <row r="1322" spans="1:3" ht="14.25" x14ac:dyDescent="0.2">
      <c r="A1322" s="618"/>
      <c r="B1322" s="619"/>
      <c r="C1322" s="705"/>
    </row>
    <row r="1323" spans="1:3" ht="14.25" x14ac:dyDescent="0.2">
      <c r="A1323" s="618"/>
      <c r="B1323" s="619"/>
      <c r="C1323" s="705"/>
    </row>
    <row r="1324" spans="1:3" ht="14.25" x14ac:dyDescent="0.2">
      <c r="A1324" s="618"/>
      <c r="B1324" s="619"/>
      <c r="C1324" s="705"/>
    </row>
    <row r="1325" spans="1:3" ht="14.25" x14ac:dyDescent="0.2">
      <c r="A1325" s="618"/>
      <c r="B1325" s="619"/>
      <c r="C1325" s="705"/>
    </row>
    <row r="1326" spans="1:3" ht="14.25" x14ac:dyDescent="0.2">
      <c r="A1326" s="618"/>
      <c r="B1326" s="619"/>
      <c r="C1326" s="705"/>
    </row>
    <row r="1327" spans="1:3" ht="14.25" x14ac:dyDescent="0.2">
      <c r="A1327" s="618"/>
      <c r="B1327" s="619"/>
      <c r="C1327" s="705"/>
    </row>
    <row r="1328" spans="1:3" ht="14.25" x14ac:dyDescent="0.2">
      <c r="A1328" s="618"/>
      <c r="B1328" s="619"/>
      <c r="C1328" s="705"/>
    </row>
    <row r="1329" spans="1:3" ht="14.25" x14ac:dyDescent="0.2">
      <c r="A1329" s="618"/>
      <c r="B1329" s="619"/>
      <c r="C1329" s="705"/>
    </row>
    <row r="1330" spans="1:3" ht="14.25" x14ac:dyDescent="0.2">
      <c r="A1330" s="618"/>
      <c r="B1330" s="619"/>
      <c r="C1330" s="705"/>
    </row>
    <row r="1331" spans="1:3" ht="14.25" x14ac:dyDescent="0.2">
      <c r="A1331" s="618"/>
      <c r="B1331" s="619"/>
      <c r="C1331" s="705"/>
    </row>
    <row r="1332" spans="1:3" ht="14.25" x14ac:dyDescent="0.2">
      <c r="A1332" s="618"/>
      <c r="B1332" s="619"/>
      <c r="C1332" s="705"/>
    </row>
    <row r="1333" spans="1:3" ht="14.25" x14ac:dyDescent="0.2">
      <c r="A1333" s="618"/>
      <c r="B1333" s="619"/>
      <c r="C1333" s="705"/>
    </row>
    <row r="1334" spans="1:3" ht="14.25" x14ac:dyDescent="0.2">
      <c r="A1334" s="618"/>
      <c r="B1334" s="619"/>
      <c r="C1334" s="705"/>
    </row>
    <row r="1335" spans="1:3" ht="14.25" x14ac:dyDescent="0.2">
      <c r="A1335" s="618"/>
      <c r="B1335" s="619"/>
      <c r="C1335" s="705"/>
    </row>
    <row r="1336" spans="1:3" ht="14.25" x14ac:dyDescent="0.2">
      <c r="A1336" s="618"/>
      <c r="B1336" s="619"/>
      <c r="C1336" s="705"/>
    </row>
    <row r="1337" spans="1:3" ht="14.25" x14ac:dyDescent="0.2">
      <c r="A1337" s="618"/>
      <c r="B1337" s="619"/>
      <c r="C1337" s="705"/>
    </row>
    <row r="1338" spans="1:3" ht="14.25" x14ac:dyDescent="0.2">
      <c r="A1338" s="618"/>
      <c r="B1338" s="619"/>
      <c r="C1338" s="705"/>
    </row>
    <row r="1339" spans="1:3" ht="14.25" x14ac:dyDescent="0.2">
      <c r="A1339" s="618"/>
      <c r="B1339" s="619"/>
      <c r="C1339" s="705"/>
    </row>
    <row r="1340" spans="1:3" ht="14.25" x14ac:dyDescent="0.2">
      <c r="A1340" s="618"/>
      <c r="B1340" s="619"/>
      <c r="C1340" s="705"/>
    </row>
    <row r="1341" spans="1:3" ht="14.25" x14ac:dyDescent="0.2">
      <c r="A1341" s="618"/>
      <c r="B1341" s="619"/>
      <c r="C1341" s="705"/>
    </row>
    <row r="1342" spans="1:3" ht="14.25" x14ac:dyDescent="0.2">
      <c r="A1342" s="618"/>
      <c r="B1342" s="619"/>
      <c r="C1342" s="705"/>
    </row>
    <row r="1343" spans="1:3" ht="14.25" x14ac:dyDescent="0.2">
      <c r="A1343" s="618"/>
      <c r="B1343" s="619"/>
      <c r="C1343" s="705"/>
    </row>
    <row r="1344" spans="1:3" ht="14.25" x14ac:dyDescent="0.2">
      <c r="A1344" s="618"/>
      <c r="B1344" s="619"/>
      <c r="C1344" s="705"/>
    </row>
    <row r="1345" spans="1:3" ht="14.25" x14ac:dyDescent="0.2">
      <c r="A1345" s="618"/>
      <c r="B1345" s="619"/>
      <c r="C1345" s="705"/>
    </row>
    <row r="1346" spans="1:3" ht="14.25" x14ac:dyDescent="0.2">
      <c r="A1346" s="618"/>
      <c r="B1346" s="619"/>
      <c r="C1346" s="705"/>
    </row>
    <row r="1347" spans="1:3" ht="14.25" x14ac:dyDescent="0.2">
      <c r="A1347" s="618"/>
      <c r="B1347" s="619"/>
      <c r="C1347" s="705"/>
    </row>
    <row r="1348" spans="1:3" ht="14.25" x14ac:dyDescent="0.2">
      <c r="A1348" s="618"/>
      <c r="B1348" s="619"/>
      <c r="C1348" s="705"/>
    </row>
    <row r="1349" spans="1:3" ht="14.25" x14ac:dyDescent="0.2">
      <c r="A1349" s="618"/>
      <c r="B1349" s="619"/>
      <c r="C1349" s="705"/>
    </row>
    <row r="1350" spans="1:3" ht="14.25" x14ac:dyDescent="0.2">
      <c r="A1350" s="618"/>
      <c r="B1350" s="619"/>
      <c r="C1350" s="705"/>
    </row>
    <row r="1351" spans="1:3" ht="14.25" x14ac:dyDescent="0.2">
      <c r="A1351" s="618"/>
      <c r="B1351" s="619"/>
      <c r="C1351" s="705"/>
    </row>
    <row r="1352" spans="1:3" ht="14.25" x14ac:dyDescent="0.2">
      <c r="A1352" s="618"/>
      <c r="B1352" s="619"/>
      <c r="C1352" s="705"/>
    </row>
    <row r="1353" spans="1:3" ht="14.25" x14ac:dyDescent="0.2">
      <c r="A1353" s="618"/>
      <c r="B1353" s="619"/>
      <c r="C1353" s="705"/>
    </row>
    <row r="1354" spans="1:3" ht="14.25" x14ac:dyDescent="0.2">
      <c r="A1354" s="618"/>
      <c r="B1354" s="619"/>
      <c r="C1354" s="705"/>
    </row>
    <row r="1355" spans="1:3" ht="14.25" x14ac:dyDescent="0.2">
      <c r="A1355" s="618"/>
      <c r="B1355" s="619"/>
      <c r="C1355" s="705"/>
    </row>
    <row r="1356" spans="1:3" ht="14.25" x14ac:dyDescent="0.2">
      <c r="A1356" s="618"/>
      <c r="B1356" s="619"/>
      <c r="C1356" s="705"/>
    </row>
    <row r="1357" spans="1:3" ht="14.25" x14ac:dyDescent="0.2">
      <c r="A1357" s="618"/>
      <c r="B1357" s="619"/>
      <c r="C1357" s="705"/>
    </row>
    <row r="1358" spans="1:3" ht="14.25" x14ac:dyDescent="0.2">
      <c r="A1358" s="618"/>
      <c r="B1358" s="619"/>
      <c r="C1358" s="705"/>
    </row>
    <row r="1359" spans="1:3" ht="14.25" x14ac:dyDescent="0.2">
      <c r="A1359" s="618"/>
      <c r="B1359" s="619"/>
      <c r="C1359" s="705"/>
    </row>
    <row r="1360" spans="1:3" ht="14.25" x14ac:dyDescent="0.2">
      <c r="A1360" s="618"/>
      <c r="B1360" s="619"/>
      <c r="C1360" s="705"/>
    </row>
    <row r="1361" spans="1:3" ht="14.25" x14ac:dyDescent="0.2">
      <c r="A1361" s="618"/>
      <c r="B1361" s="619"/>
      <c r="C1361" s="705"/>
    </row>
    <row r="1362" spans="1:3" ht="14.25" x14ac:dyDescent="0.2">
      <c r="A1362" s="618"/>
      <c r="B1362" s="619"/>
      <c r="C1362" s="705"/>
    </row>
    <row r="1363" spans="1:3" ht="14.25" x14ac:dyDescent="0.2">
      <c r="A1363" s="618"/>
      <c r="B1363" s="619"/>
      <c r="C1363" s="705"/>
    </row>
    <row r="1364" spans="1:3" ht="14.25" x14ac:dyDescent="0.2">
      <c r="A1364" s="618"/>
      <c r="B1364" s="619"/>
      <c r="C1364" s="705"/>
    </row>
    <row r="1365" spans="1:3" ht="14.25" x14ac:dyDescent="0.2">
      <c r="A1365" s="618"/>
      <c r="B1365" s="619"/>
      <c r="C1365" s="705"/>
    </row>
    <row r="1366" spans="1:3" ht="14.25" x14ac:dyDescent="0.2">
      <c r="A1366" s="618"/>
      <c r="B1366" s="619"/>
      <c r="C1366" s="705"/>
    </row>
    <row r="1367" spans="1:3" ht="14.25" x14ac:dyDescent="0.2">
      <c r="A1367" s="618"/>
      <c r="B1367" s="619"/>
      <c r="C1367" s="705"/>
    </row>
    <row r="1368" spans="1:3" ht="14.25" x14ac:dyDescent="0.2">
      <c r="A1368" s="618"/>
      <c r="B1368" s="619"/>
      <c r="C1368" s="705"/>
    </row>
    <row r="1369" spans="1:3" ht="14.25" x14ac:dyDescent="0.2">
      <c r="A1369" s="618"/>
      <c r="B1369" s="619"/>
      <c r="C1369" s="705"/>
    </row>
    <row r="1370" spans="1:3" ht="14.25" x14ac:dyDescent="0.2">
      <c r="A1370" s="618"/>
      <c r="B1370" s="619"/>
      <c r="C1370" s="705"/>
    </row>
    <row r="1371" spans="1:3" ht="14.25" x14ac:dyDescent="0.2">
      <c r="A1371" s="618"/>
      <c r="B1371" s="619"/>
      <c r="C1371" s="705"/>
    </row>
    <row r="1372" spans="1:3" ht="14.25" x14ac:dyDescent="0.2">
      <c r="A1372" s="618"/>
      <c r="B1372" s="619"/>
      <c r="C1372" s="705"/>
    </row>
    <row r="1373" spans="1:3" ht="14.25" x14ac:dyDescent="0.2">
      <c r="A1373" s="618"/>
      <c r="B1373" s="619"/>
      <c r="C1373" s="705"/>
    </row>
    <row r="1374" spans="1:3" ht="14.25" x14ac:dyDescent="0.2">
      <c r="A1374" s="618"/>
      <c r="B1374" s="619"/>
      <c r="C1374" s="705"/>
    </row>
    <row r="1375" spans="1:3" ht="14.25" x14ac:dyDescent="0.2">
      <c r="A1375" s="618"/>
      <c r="B1375" s="619"/>
      <c r="C1375" s="705"/>
    </row>
    <row r="1376" spans="1:3" ht="14.25" x14ac:dyDescent="0.2">
      <c r="A1376" s="618"/>
      <c r="B1376" s="619"/>
      <c r="C1376" s="705"/>
    </row>
    <row r="1377" spans="1:3" ht="14.25" x14ac:dyDescent="0.2">
      <c r="A1377" s="618"/>
      <c r="B1377" s="619"/>
      <c r="C1377" s="705"/>
    </row>
    <row r="1378" spans="1:3" ht="14.25" x14ac:dyDescent="0.2">
      <c r="A1378" s="618"/>
      <c r="B1378" s="619"/>
      <c r="C1378" s="705"/>
    </row>
    <row r="1379" spans="1:3" ht="14.25" x14ac:dyDescent="0.2">
      <c r="A1379" s="618"/>
      <c r="B1379" s="619"/>
      <c r="C1379" s="705"/>
    </row>
    <row r="1380" spans="1:3" ht="14.25" x14ac:dyDescent="0.2">
      <c r="A1380" s="618"/>
      <c r="B1380" s="619"/>
      <c r="C1380" s="705"/>
    </row>
    <row r="1381" spans="1:3" ht="14.25" x14ac:dyDescent="0.2">
      <c r="A1381" s="618"/>
      <c r="B1381" s="619"/>
      <c r="C1381" s="705"/>
    </row>
    <row r="1382" spans="1:3" ht="14.25" x14ac:dyDescent="0.2">
      <c r="A1382" s="618"/>
      <c r="B1382" s="619"/>
      <c r="C1382" s="705"/>
    </row>
    <row r="1383" spans="1:3" ht="14.25" x14ac:dyDescent="0.2">
      <c r="A1383" s="618"/>
      <c r="B1383" s="619"/>
      <c r="C1383" s="705"/>
    </row>
    <row r="1384" spans="1:3" ht="14.25" x14ac:dyDescent="0.2">
      <c r="A1384" s="618"/>
      <c r="B1384" s="619"/>
      <c r="C1384" s="705"/>
    </row>
    <row r="1385" spans="1:3" ht="14.25" x14ac:dyDescent="0.2">
      <c r="A1385" s="618"/>
      <c r="B1385" s="619"/>
      <c r="C1385" s="705"/>
    </row>
    <row r="1386" spans="1:3" ht="14.25" x14ac:dyDescent="0.2">
      <c r="A1386" s="618"/>
      <c r="B1386" s="619"/>
      <c r="C1386" s="705"/>
    </row>
    <row r="1387" spans="1:3" ht="14.25" x14ac:dyDescent="0.2">
      <c r="A1387" s="618"/>
      <c r="B1387" s="619"/>
      <c r="C1387" s="705"/>
    </row>
    <row r="1388" spans="1:3" ht="14.25" x14ac:dyDescent="0.2">
      <c r="A1388" s="618"/>
      <c r="B1388" s="619"/>
      <c r="C1388" s="705"/>
    </row>
    <row r="1389" spans="1:3" ht="14.25" x14ac:dyDescent="0.2">
      <c r="A1389" s="618"/>
      <c r="B1389" s="619"/>
      <c r="C1389" s="705"/>
    </row>
    <row r="1390" spans="1:3" ht="14.25" x14ac:dyDescent="0.2">
      <c r="A1390" s="618"/>
      <c r="B1390" s="619"/>
      <c r="C1390" s="705"/>
    </row>
    <row r="1391" spans="1:3" ht="14.25" x14ac:dyDescent="0.2">
      <c r="A1391" s="618"/>
      <c r="B1391" s="619"/>
      <c r="C1391" s="705"/>
    </row>
    <row r="1392" spans="1:3" ht="14.25" x14ac:dyDescent="0.2">
      <c r="A1392" s="618"/>
      <c r="B1392" s="619"/>
      <c r="C1392" s="705"/>
    </row>
    <row r="1393" spans="1:3" ht="14.25" x14ac:dyDescent="0.2">
      <c r="A1393" s="618"/>
      <c r="B1393" s="619"/>
      <c r="C1393" s="705"/>
    </row>
    <row r="1394" spans="1:3" ht="14.25" x14ac:dyDescent="0.2">
      <c r="A1394" s="618"/>
      <c r="B1394" s="619"/>
      <c r="C1394" s="705"/>
    </row>
    <row r="1395" spans="1:3" ht="14.25" x14ac:dyDescent="0.2">
      <c r="A1395" s="618"/>
      <c r="B1395" s="619"/>
      <c r="C1395" s="705"/>
    </row>
    <row r="1396" spans="1:3" ht="14.25" x14ac:dyDescent="0.2">
      <c r="A1396" s="618"/>
      <c r="B1396" s="619"/>
      <c r="C1396" s="705"/>
    </row>
    <row r="1397" spans="1:3" ht="14.25" x14ac:dyDescent="0.2">
      <c r="A1397" s="618"/>
      <c r="B1397" s="619"/>
      <c r="C1397" s="705"/>
    </row>
    <row r="1398" spans="1:3" ht="14.25" x14ac:dyDescent="0.2">
      <c r="A1398" s="618"/>
      <c r="B1398" s="619"/>
      <c r="C1398" s="705"/>
    </row>
    <row r="1399" spans="1:3" ht="14.25" x14ac:dyDescent="0.2">
      <c r="A1399" s="618"/>
      <c r="B1399" s="619"/>
      <c r="C1399" s="705"/>
    </row>
    <row r="1400" spans="1:3" ht="14.25" x14ac:dyDescent="0.2">
      <c r="A1400" s="618"/>
      <c r="B1400" s="619"/>
      <c r="C1400" s="705"/>
    </row>
    <row r="1401" spans="1:3" ht="14.25" x14ac:dyDescent="0.2">
      <c r="A1401" s="618"/>
      <c r="B1401" s="619"/>
      <c r="C1401" s="705"/>
    </row>
    <row r="1402" spans="1:3" ht="14.25" x14ac:dyDescent="0.2">
      <c r="A1402" s="618"/>
      <c r="B1402" s="619"/>
      <c r="C1402" s="705"/>
    </row>
    <row r="1403" spans="1:3" ht="14.25" x14ac:dyDescent="0.2">
      <c r="A1403" s="618"/>
      <c r="B1403" s="619"/>
      <c r="C1403" s="705"/>
    </row>
    <row r="1404" spans="1:3" ht="14.25" x14ac:dyDescent="0.2">
      <c r="A1404" s="618"/>
      <c r="B1404" s="619"/>
      <c r="C1404" s="705"/>
    </row>
    <row r="1405" spans="1:3" ht="14.25" x14ac:dyDescent="0.2">
      <c r="A1405" s="618"/>
      <c r="B1405" s="619"/>
      <c r="C1405" s="705"/>
    </row>
    <row r="1406" spans="1:3" ht="14.25" x14ac:dyDescent="0.2">
      <c r="A1406" s="618"/>
      <c r="B1406" s="619"/>
      <c r="C1406" s="705"/>
    </row>
    <row r="1407" spans="1:3" ht="14.25" x14ac:dyDescent="0.2">
      <c r="A1407" s="618"/>
      <c r="B1407" s="619"/>
      <c r="C1407" s="705"/>
    </row>
    <row r="1408" spans="1:3" ht="14.25" x14ac:dyDescent="0.2">
      <c r="A1408" s="618"/>
      <c r="B1408" s="619"/>
      <c r="C1408" s="705"/>
    </row>
    <row r="1409" spans="1:3" ht="14.25" x14ac:dyDescent="0.2">
      <c r="A1409" s="618"/>
      <c r="B1409" s="619"/>
      <c r="C1409" s="705"/>
    </row>
    <row r="1410" spans="1:3" ht="14.25" x14ac:dyDescent="0.2">
      <c r="A1410" s="618"/>
      <c r="B1410" s="619"/>
      <c r="C1410" s="705"/>
    </row>
    <row r="1411" spans="1:3" ht="14.25" x14ac:dyDescent="0.2">
      <c r="A1411" s="618"/>
      <c r="B1411" s="619"/>
      <c r="C1411" s="705"/>
    </row>
    <row r="1412" spans="1:3" ht="14.25" x14ac:dyDescent="0.2">
      <c r="A1412" s="618"/>
      <c r="B1412" s="619"/>
      <c r="C1412" s="705"/>
    </row>
    <row r="1413" spans="1:3" ht="14.25" x14ac:dyDescent="0.2">
      <c r="A1413" s="618"/>
      <c r="B1413" s="619"/>
      <c r="C1413" s="705"/>
    </row>
    <row r="1414" spans="1:3" ht="14.25" x14ac:dyDescent="0.2">
      <c r="A1414" s="618"/>
      <c r="B1414" s="619"/>
      <c r="C1414" s="705"/>
    </row>
    <row r="1415" spans="1:3" ht="14.25" x14ac:dyDescent="0.2">
      <c r="A1415" s="618"/>
      <c r="B1415" s="619"/>
      <c r="C1415" s="705"/>
    </row>
    <row r="1416" spans="1:3" ht="14.25" x14ac:dyDescent="0.2">
      <c r="A1416" s="618"/>
      <c r="B1416" s="619"/>
      <c r="C1416" s="705"/>
    </row>
    <row r="1417" spans="1:3" ht="14.25" x14ac:dyDescent="0.2">
      <c r="A1417" s="618"/>
      <c r="B1417" s="619"/>
      <c r="C1417" s="705"/>
    </row>
    <row r="1418" spans="1:3" ht="14.25" x14ac:dyDescent="0.2">
      <c r="A1418" s="618"/>
      <c r="B1418" s="619"/>
      <c r="C1418" s="705"/>
    </row>
    <row r="1419" spans="1:3" ht="14.25" x14ac:dyDescent="0.2">
      <c r="A1419" s="618"/>
      <c r="B1419" s="619"/>
      <c r="C1419" s="705"/>
    </row>
    <row r="1420" spans="1:3" ht="14.25" x14ac:dyDescent="0.2">
      <c r="A1420" s="618"/>
      <c r="B1420" s="619"/>
      <c r="C1420" s="705"/>
    </row>
    <row r="1421" spans="1:3" ht="14.25" x14ac:dyDescent="0.2">
      <c r="A1421" s="618"/>
      <c r="B1421" s="619"/>
      <c r="C1421" s="705"/>
    </row>
    <row r="1422" spans="1:3" ht="14.25" x14ac:dyDescent="0.2">
      <c r="A1422" s="618"/>
      <c r="B1422" s="619"/>
      <c r="C1422" s="705"/>
    </row>
    <row r="1423" spans="1:3" ht="14.25" x14ac:dyDescent="0.2">
      <c r="A1423" s="618"/>
      <c r="B1423" s="619"/>
      <c r="C1423" s="705"/>
    </row>
    <row r="1424" spans="1:3" ht="14.25" x14ac:dyDescent="0.2">
      <c r="A1424" s="618"/>
      <c r="B1424" s="619"/>
      <c r="C1424" s="705"/>
    </row>
    <row r="1425" spans="1:3" ht="14.25" x14ac:dyDescent="0.2">
      <c r="A1425" s="618"/>
      <c r="B1425" s="619"/>
      <c r="C1425" s="705"/>
    </row>
    <row r="1426" spans="1:3" ht="14.25" x14ac:dyDescent="0.2">
      <c r="A1426" s="618"/>
      <c r="B1426" s="619"/>
      <c r="C1426" s="705"/>
    </row>
    <row r="1427" spans="1:3" ht="14.25" x14ac:dyDescent="0.2">
      <c r="A1427" s="618"/>
      <c r="B1427" s="619"/>
      <c r="C1427" s="705"/>
    </row>
    <row r="1428" spans="1:3" ht="14.25" x14ac:dyDescent="0.2">
      <c r="A1428" s="618"/>
      <c r="B1428" s="619"/>
      <c r="C1428" s="705"/>
    </row>
    <row r="1429" spans="1:3" ht="14.25" x14ac:dyDescent="0.2">
      <c r="A1429" s="618"/>
      <c r="B1429" s="619"/>
      <c r="C1429" s="705"/>
    </row>
    <row r="1430" spans="1:3" ht="14.25" x14ac:dyDescent="0.2">
      <c r="A1430" s="618"/>
      <c r="B1430" s="619"/>
      <c r="C1430" s="705"/>
    </row>
    <row r="1431" spans="1:3" ht="14.25" x14ac:dyDescent="0.2">
      <c r="A1431" s="618"/>
      <c r="B1431" s="619"/>
      <c r="C1431" s="705"/>
    </row>
    <row r="1432" spans="1:3" ht="14.25" x14ac:dyDescent="0.2">
      <c r="A1432" s="618"/>
      <c r="B1432" s="619"/>
      <c r="C1432" s="705"/>
    </row>
    <row r="1433" spans="1:3" ht="14.25" x14ac:dyDescent="0.2">
      <c r="A1433" s="618"/>
      <c r="B1433" s="619"/>
      <c r="C1433" s="705"/>
    </row>
    <row r="1434" spans="1:3" ht="14.25" x14ac:dyDescent="0.2">
      <c r="A1434" s="618"/>
      <c r="B1434" s="619"/>
      <c r="C1434" s="705"/>
    </row>
    <row r="1435" spans="1:3" ht="14.25" x14ac:dyDescent="0.2">
      <c r="A1435" s="618"/>
      <c r="B1435" s="619"/>
      <c r="C1435" s="705"/>
    </row>
    <row r="1436" spans="1:3" ht="14.25" x14ac:dyDescent="0.2">
      <c r="A1436" s="618"/>
      <c r="B1436" s="619"/>
      <c r="C1436" s="705"/>
    </row>
    <row r="1437" spans="1:3" ht="14.25" x14ac:dyDescent="0.2">
      <c r="A1437" s="618"/>
      <c r="B1437" s="619"/>
      <c r="C1437" s="705"/>
    </row>
    <row r="1438" spans="1:3" ht="14.25" x14ac:dyDescent="0.2">
      <c r="A1438" s="618"/>
      <c r="B1438" s="619"/>
      <c r="C1438" s="705"/>
    </row>
    <row r="1439" spans="1:3" ht="14.25" x14ac:dyDescent="0.2">
      <c r="A1439" s="618"/>
      <c r="B1439" s="619"/>
      <c r="C1439" s="705"/>
    </row>
    <row r="1440" spans="1:3" ht="14.25" x14ac:dyDescent="0.2">
      <c r="A1440" s="618"/>
      <c r="B1440" s="619"/>
      <c r="C1440" s="705"/>
    </row>
    <row r="1441" spans="1:3" ht="14.25" x14ac:dyDescent="0.2">
      <c r="A1441" s="618"/>
      <c r="B1441" s="619"/>
      <c r="C1441" s="705"/>
    </row>
    <row r="1442" spans="1:3" ht="14.25" x14ac:dyDescent="0.2">
      <c r="A1442" s="618"/>
      <c r="B1442" s="619"/>
      <c r="C1442" s="705"/>
    </row>
    <row r="1443" spans="1:3" ht="14.25" x14ac:dyDescent="0.2">
      <c r="A1443" s="618"/>
      <c r="B1443" s="619"/>
      <c r="C1443" s="705"/>
    </row>
    <row r="1444" spans="1:3" ht="14.25" x14ac:dyDescent="0.2">
      <c r="A1444" s="618"/>
      <c r="B1444" s="619"/>
      <c r="C1444" s="705"/>
    </row>
    <row r="1445" spans="1:3" ht="14.25" x14ac:dyDescent="0.2">
      <c r="A1445" s="618"/>
      <c r="B1445" s="619"/>
      <c r="C1445" s="705"/>
    </row>
    <row r="1446" spans="1:3" ht="14.25" x14ac:dyDescent="0.2">
      <c r="A1446" s="618"/>
      <c r="B1446" s="619"/>
      <c r="C1446" s="705"/>
    </row>
    <row r="1447" spans="1:3" ht="14.25" x14ac:dyDescent="0.2">
      <c r="A1447" s="618"/>
      <c r="B1447" s="619"/>
      <c r="C1447" s="705"/>
    </row>
    <row r="1448" spans="1:3" ht="14.25" x14ac:dyDescent="0.2">
      <c r="A1448" s="618"/>
      <c r="B1448" s="619"/>
      <c r="C1448" s="705"/>
    </row>
    <row r="1449" spans="1:3" ht="14.25" x14ac:dyDescent="0.2">
      <c r="A1449" s="618"/>
      <c r="B1449" s="619"/>
      <c r="C1449" s="705"/>
    </row>
    <row r="1450" spans="1:3" ht="14.25" x14ac:dyDescent="0.2">
      <c r="A1450" s="618"/>
      <c r="B1450" s="619"/>
      <c r="C1450" s="705"/>
    </row>
    <row r="1451" spans="1:3" ht="14.25" x14ac:dyDescent="0.2">
      <c r="A1451" s="618"/>
      <c r="B1451" s="619"/>
      <c r="C1451" s="705"/>
    </row>
    <row r="1452" spans="1:3" ht="14.25" x14ac:dyDescent="0.2">
      <c r="A1452" s="618"/>
      <c r="B1452" s="619"/>
      <c r="C1452" s="705"/>
    </row>
    <row r="1453" spans="1:3" ht="14.25" x14ac:dyDescent="0.2">
      <c r="A1453" s="618"/>
      <c r="B1453" s="619"/>
      <c r="C1453" s="705"/>
    </row>
    <row r="1454" spans="1:3" ht="14.25" x14ac:dyDescent="0.2">
      <c r="A1454" s="618"/>
      <c r="B1454" s="619"/>
      <c r="C1454" s="705"/>
    </row>
    <row r="1455" spans="1:3" ht="14.25" x14ac:dyDescent="0.2">
      <c r="A1455" s="618"/>
      <c r="B1455" s="619"/>
      <c r="C1455" s="705"/>
    </row>
    <row r="1456" spans="1:3" ht="14.25" x14ac:dyDescent="0.2">
      <c r="A1456" s="618"/>
      <c r="B1456" s="619"/>
      <c r="C1456" s="705"/>
    </row>
    <row r="1457" spans="1:3" ht="14.25" x14ac:dyDescent="0.2">
      <c r="A1457" s="618"/>
      <c r="B1457" s="619"/>
      <c r="C1457" s="705"/>
    </row>
    <row r="1458" spans="1:3" ht="14.25" x14ac:dyDescent="0.2">
      <c r="A1458" s="618"/>
      <c r="B1458" s="619"/>
      <c r="C1458" s="705"/>
    </row>
    <row r="1459" spans="1:3" ht="14.25" x14ac:dyDescent="0.2">
      <c r="A1459" s="618"/>
      <c r="B1459" s="619"/>
      <c r="C1459" s="705"/>
    </row>
    <row r="1460" spans="1:3" ht="14.25" x14ac:dyDescent="0.2">
      <c r="A1460" s="618"/>
      <c r="B1460" s="619"/>
      <c r="C1460" s="705"/>
    </row>
    <row r="1461" spans="1:3" ht="14.25" x14ac:dyDescent="0.2">
      <c r="A1461" s="618"/>
      <c r="B1461" s="619"/>
      <c r="C1461" s="705"/>
    </row>
    <row r="1462" spans="1:3" ht="14.25" x14ac:dyDescent="0.2">
      <c r="A1462" s="618"/>
      <c r="B1462" s="619"/>
      <c r="C1462" s="705"/>
    </row>
    <row r="1463" spans="1:3" ht="14.25" x14ac:dyDescent="0.2">
      <c r="A1463" s="618"/>
      <c r="B1463" s="619"/>
      <c r="C1463" s="705"/>
    </row>
    <row r="1464" spans="1:3" ht="14.25" x14ac:dyDescent="0.2">
      <c r="A1464" s="618"/>
      <c r="B1464" s="619"/>
      <c r="C1464" s="705"/>
    </row>
    <row r="1465" spans="1:3" ht="14.25" x14ac:dyDescent="0.2">
      <c r="A1465" s="618"/>
      <c r="B1465" s="619"/>
      <c r="C1465" s="705"/>
    </row>
    <row r="1466" spans="1:3" ht="14.25" x14ac:dyDescent="0.2">
      <c r="A1466" s="618"/>
      <c r="B1466" s="619"/>
      <c r="C1466" s="705"/>
    </row>
    <row r="1467" spans="1:3" ht="14.25" x14ac:dyDescent="0.2">
      <c r="A1467" s="618"/>
      <c r="B1467" s="619"/>
      <c r="C1467" s="705"/>
    </row>
    <row r="1468" spans="1:3" ht="14.25" x14ac:dyDescent="0.2">
      <c r="A1468" s="618"/>
      <c r="B1468" s="619"/>
      <c r="C1468" s="705"/>
    </row>
    <row r="1469" spans="1:3" ht="14.25" x14ac:dyDescent="0.2">
      <c r="A1469" s="618"/>
      <c r="B1469" s="619"/>
      <c r="C1469" s="705"/>
    </row>
    <row r="1470" spans="1:3" ht="14.25" x14ac:dyDescent="0.2">
      <c r="A1470" s="618"/>
      <c r="B1470" s="619"/>
      <c r="C1470" s="705"/>
    </row>
    <row r="1471" spans="1:3" ht="14.25" x14ac:dyDescent="0.2">
      <c r="A1471" s="618"/>
      <c r="B1471" s="619"/>
      <c r="C1471" s="705"/>
    </row>
    <row r="1472" spans="1:3" ht="14.25" x14ac:dyDescent="0.2">
      <c r="A1472" s="618"/>
      <c r="B1472" s="619"/>
      <c r="C1472" s="705"/>
    </row>
    <row r="1473" spans="1:3" ht="14.25" x14ac:dyDescent="0.2">
      <c r="A1473" s="618"/>
      <c r="B1473" s="619"/>
      <c r="C1473" s="705"/>
    </row>
    <row r="1474" spans="1:3" ht="14.25" x14ac:dyDescent="0.2">
      <c r="A1474" s="618"/>
      <c r="B1474" s="619"/>
      <c r="C1474" s="705"/>
    </row>
    <row r="1475" spans="1:3" ht="14.25" x14ac:dyDescent="0.2">
      <c r="A1475" s="618"/>
      <c r="B1475" s="619"/>
      <c r="C1475" s="705"/>
    </row>
    <row r="1476" spans="1:3" ht="14.25" x14ac:dyDescent="0.2">
      <c r="A1476" s="618"/>
      <c r="B1476" s="619"/>
      <c r="C1476" s="705"/>
    </row>
    <row r="1477" spans="1:3" ht="14.25" x14ac:dyDescent="0.2">
      <c r="A1477" s="618"/>
      <c r="B1477" s="619"/>
      <c r="C1477" s="705"/>
    </row>
    <row r="1478" spans="1:3" ht="14.25" x14ac:dyDescent="0.2">
      <c r="A1478" s="618"/>
      <c r="B1478" s="619"/>
      <c r="C1478" s="705"/>
    </row>
    <row r="1479" spans="1:3" ht="14.25" x14ac:dyDescent="0.2">
      <c r="A1479" s="618"/>
      <c r="B1479" s="619"/>
      <c r="C1479" s="705"/>
    </row>
    <row r="1480" spans="1:3" ht="14.25" x14ac:dyDescent="0.2">
      <c r="A1480" s="618"/>
      <c r="B1480" s="619"/>
      <c r="C1480" s="705"/>
    </row>
    <row r="1481" spans="1:3" ht="14.25" x14ac:dyDescent="0.2">
      <c r="A1481" s="618"/>
      <c r="B1481" s="619"/>
      <c r="C1481" s="705"/>
    </row>
    <row r="1482" spans="1:3" ht="14.25" x14ac:dyDescent="0.2">
      <c r="A1482" s="618"/>
      <c r="B1482" s="619"/>
      <c r="C1482" s="705"/>
    </row>
    <row r="1483" spans="1:3" ht="14.25" x14ac:dyDescent="0.2">
      <c r="A1483" s="618"/>
      <c r="B1483" s="619"/>
      <c r="C1483" s="705"/>
    </row>
    <row r="1484" spans="1:3" ht="14.25" x14ac:dyDescent="0.2">
      <c r="A1484" s="618"/>
      <c r="B1484" s="619"/>
      <c r="C1484" s="705"/>
    </row>
    <row r="1485" spans="1:3" ht="14.25" x14ac:dyDescent="0.2">
      <c r="A1485" s="618"/>
      <c r="B1485" s="619"/>
      <c r="C1485" s="705"/>
    </row>
    <row r="1486" spans="1:3" ht="14.25" x14ac:dyDescent="0.2">
      <c r="A1486" s="618"/>
      <c r="B1486" s="619"/>
      <c r="C1486" s="705"/>
    </row>
    <row r="1487" spans="1:3" ht="14.25" x14ac:dyDescent="0.2">
      <c r="A1487" s="618"/>
      <c r="B1487" s="619"/>
      <c r="C1487" s="705"/>
    </row>
    <row r="1488" spans="1:3" ht="14.25" x14ac:dyDescent="0.2">
      <c r="A1488" s="618"/>
      <c r="B1488" s="619"/>
      <c r="C1488" s="705"/>
    </row>
    <row r="1489" spans="1:3" ht="14.25" x14ac:dyDescent="0.2">
      <c r="A1489" s="618"/>
      <c r="B1489" s="619"/>
      <c r="C1489" s="705"/>
    </row>
    <row r="1490" spans="1:3" ht="14.25" x14ac:dyDescent="0.2">
      <c r="A1490" s="618"/>
      <c r="B1490" s="619"/>
      <c r="C1490" s="705"/>
    </row>
    <row r="1491" spans="1:3" ht="14.25" x14ac:dyDescent="0.2">
      <c r="A1491" s="618"/>
      <c r="B1491" s="619"/>
      <c r="C1491" s="705"/>
    </row>
    <row r="1492" spans="1:3" ht="14.25" x14ac:dyDescent="0.2">
      <c r="A1492" s="618"/>
      <c r="B1492" s="619"/>
      <c r="C1492" s="705"/>
    </row>
    <row r="1493" spans="1:3" ht="14.25" x14ac:dyDescent="0.2">
      <c r="A1493" s="618"/>
      <c r="B1493" s="619"/>
      <c r="C1493" s="705"/>
    </row>
    <row r="1494" spans="1:3" ht="14.25" x14ac:dyDescent="0.2">
      <c r="A1494" s="618"/>
      <c r="B1494" s="619"/>
      <c r="C1494" s="705"/>
    </row>
    <row r="1495" spans="1:3" ht="14.25" x14ac:dyDescent="0.2">
      <c r="A1495" s="618"/>
      <c r="B1495" s="619"/>
      <c r="C1495" s="705"/>
    </row>
    <row r="1496" spans="1:3" ht="14.25" x14ac:dyDescent="0.2">
      <c r="A1496" s="618"/>
      <c r="B1496" s="619"/>
      <c r="C1496" s="705"/>
    </row>
    <row r="1497" spans="1:3" ht="14.25" x14ac:dyDescent="0.2">
      <c r="A1497" s="618"/>
      <c r="B1497" s="619"/>
      <c r="C1497" s="705"/>
    </row>
    <row r="1498" spans="1:3" ht="14.25" x14ac:dyDescent="0.2">
      <c r="A1498" s="618"/>
      <c r="B1498" s="619"/>
      <c r="C1498" s="705"/>
    </row>
    <row r="1499" spans="1:3" ht="14.25" x14ac:dyDescent="0.2">
      <c r="A1499" s="618"/>
      <c r="B1499" s="619"/>
      <c r="C1499" s="705"/>
    </row>
    <row r="1500" spans="1:3" ht="14.25" x14ac:dyDescent="0.2">
      <c r="A1500" s="618"/>
      <c r="B1500" s="619"/>
      <c r="C1500" s="705"/>
    </row>
    <row r="1501" spans="1:3" ht="14.25" x14ac:dyDescent="0.2">
      <c r="A1501" s="618"/>
      <c r="B1501" s="619"/>
      <c r="C1501" s="705"/>
    </row>
    <row r="1502" spans="1:3" ht="14.25" x14ac:dyDescent="0.2">
      <c r="A1502" s="618"/>
      <c r="B1502" s="619"/>
      <c r="C1502" s="705"/>
    </row>
    <row r="1503" spans="1:3" ht="14.25" x14ac:dyDescent="0.2">
      <c r="A1503" s="618"/>
      <c r="B1503" s="619"/>
      <c r="C1503" s="705"/>
    </row>
    <row r="1504" spans="1:3" ht="14.25" x14ac:dyDescent="0.2">
      <c r="A1504" s="618"/>
      <c r="B1504" s="619"/>
      <c r="C1504" s="705"/>
    </row>
    <row r="1505" spans="1:3" ht="14.25" x14ac:dyDescent="0.2">
      <c r="A1505" s="618"/>
      <c r="B1505" s="619"/>
      <c r="C1505" s="705"/>
    </row>
    <row r="1506" spans="1:3" ht="14.25" x14ac:dyDescent="0.2">
      <c r="A1506" s="618"/>
      <c r="B1506" s="619"/>
      <c r="C1506" s="705"/>
    </row>
    <row r="1507" spans="1:3" ht="14.25" x14ac:dyDescent="0.2">
      <c r="A1507" s="618"/>
      <c r="B1507" s="619"/>
      <c r="C1507" s="705"/>
    </row>
    <row r="1508" spans="1:3" ht="14.25" x14ac:dyDescent="0.2">
      <c r="A1508" s="618"/>
      <c r="B1508" s="619"/>
      <c r="C1508" s="705"/>
    </row>
    <row r="1509" spans="1:3" ht="14.25" x14ac:dyDescent="0.2">
      <c r="A1509" s="618"/>
      <c r="B1509" s="619"/>
      <c r="C1509" s="705"/>
    </row>
    <row r="1510" spans="1:3" ht="14.25" x14ac:dyDescent="0.2">
      <c r="A1510" s="618"/>
      <c r="B1510" s="619"/>
      <c r="C1510" s="705"/>
    </row>
    <row r="1511" spans="1:3" ht="14.25" x14ac:dyDescent="0.2">
      <c r="A1511" s="618"/>
      <c r="B1511" s="619"/>
      <c r="C1511" s="705"/>
    </row>
    <row r="1512" spans="1:3" ht="14.25" x14ac:dyDescent="0.2">
      <c r="A1512" s="618"/>
      <c r="B1512" s="619"/>
      <c r="C1512" s="705"/>
    </row>
    <row r="1513" spans="1:3" ht="14.25" x14ac:dyDescent="0.2">
      <c r="A1513" s="618"/>
      <c r="B1513" s="619"/>
      <c r="C1513" s="705"/>
    </row>
    <row r="1514" spans="1:3" ht="14.25" x14ac:dyDescent="0.2">
      <c r="A1514" s="618"/>
      <c r="B1514" s="619"/>
      <c r="C1514" s="705"/>
    </row>
    <row r="1515" spans="1:3" ht="14.25" x14ac:dyDescent="0.2">
      <c r="A1515" s="618"/>
      <c r="B1515" s="619"/>
      <c r="C1515" s="705"/>
    </row>
    <row r="1516" spans="1:3" ht="14.25" x14ac:dyDescent="0.2">
      <c r="A1516" s="618"/>
      <c r="B1516" s="619"/>
      <c r="C1516" s="705"/>
    </row>
    <row r="1517" spans="1:3" ht="14.25" x14ac:dyDescent="0.2">
      <c r="A1517" s="618"/>
      <c r="B1517" s="619"/>
      <c r="C1517" s="705"/>
    </row>
    <row r="1518" spans="1:3" ht="14.25" x14ac:dyDescent="0.2">
      <c r="A1518" s="618"/>
      <c r="B1518" s="619"/>
      <c r="C1518" s="705"/>
    </row>
    <row r="1519" spans="1:3" ht="14.25" x14ac:dyDescent="0.2">
      <c r="A1519" s="618"/>
      <c r="B1519" s="619"/>
      <c r="C1519" s="705"/>
    </row>
    <row r="1520" spans="1:3" ht="14.25" x14ac:dyDescent="0.2">
      <c r="A1520" s="618"/>
      <c r="B1520" s="619"/>
      <c r="C1520" s="705"/>
    </row>
    <row r="1521" spans="1:3" ht="14.25" x14ac:dyDescent="0.2">
      <c r="A1521" s="618"/>
      <c r="B1521" s="619"/>
      <c r="C1521" s="705"/>
    </row>
    <row r="1522" spans="1:3" ht="14.25" x14ac:dyDescent="0.2">
      <c r="A1522" s="618"/>
      <c r="B1522" s="619"/>
      <c r="C1522" s="705"/>
    </row>
    <row r="1523" spans="1:3" ht="14.25" x14ac:dyDescent="0.2">
      <c r="A1523" s="618"/>
      <c r="B1523" s="619"/>
      <c r="C1523" s="705"/>
    </row>
    <row r="1524" spans="1:3" ht="14.25" x14ac:dyDescent="0.2">
      <c r="A1524" s="618"/>
      <c r="B1524" s="619"/>
      <c r="C1524" s="705"/>
    </row>
    <row r="1525" spans="1:3" ht="14.25" x14ac:dyDescent="0.2">
      <c r="A1525" s="618"/>
      <c r="B1525" s="619"/>
      <c r="C1525" s="705"/>
    </row>
    <row r="1526" spans="1:3" ht="14.25" x14ac:dyDescent="0.2">
      <c r="A1526" s="618"/>
      <c r="B1526" s="619"/>
      <c r="C1526" s="705"/>
    </row>
    <row r="1527" spans="1:3" ht="14.25" x14ac:dyDescent="0.2">
      <c r="A1527" s="618"/>
      <c r="B1527" s="619"/>
      <c r="C1527" s="705"/>
    </row>
    <row r="1528" spans="1:3" ht="14.25" x14ac:dyDescent="0.2">
      <c r="A1528" s="618"/>
      <c r="B1528" s="619"/>
      <c r="C1528" s="705"/>
    </row>
    <row r="1529" spans="1:3" ht="14.25" x14ac:dyDescent="0.2">
      <c r="A1529" s="618"/>
      <c r="B1529" s="619"/>
      <c r="C1529" s="705"/>
    </row>
    <row r="1530" spans="1:3" ht="14.25" x14ac:dyDescent="0.2">
      <c r="A1530" s="618"/>
      <c r="B1530" s="619"/>
      <c r="C1530" s="705"/>
    </row>
    <row r="1531" spans="1:3" ht="14.25" x14ac:dyDescent="0.2">
      <c r="A1531" s="618"/>
      <c r="B1531" s="619"/>
      <c r="C1531" s="705"/>
    </row>
    <row r="1532" spans="1:3" ht="14.25" x14ac:dyDescent="0.2">
      <c r="A1532" s="618"/>
      <c r="B1532" s="619"/>
      <c r="C1532" s="705"/>
    </row>
    <row r="1533" spans="1:3" ht="14.25" x14ac:dyDescent="0.2">
      <c r="A1533" s="618"/>
      <c r="B1533" s="619"/>
      <c r="C1533" s="705"/>
    </row>
    <row r="1534" spans="1:3" ht="14.25" x14ac:dyDescent="0.2">
      <c r="A1534" s="618"/>
      <c r="B1534" s="619"/>
      <c r="C1534" s="705"/>
    </row>
    <row r="1535" spans="1:3" ht="14.25" x14ac:dyDescent="0.2">
      <c r="A1535" s="618"/>
      <c r="B1535" s="619"/>
      <c r="C1535" s="705"/>
    </row>
    <row r="1536" spans="1:3" ht="14.25" x14ac:dyDescent="0.2">
      <c r="A1536" s="618"/>
      <c r="B1536" s="619"/>
      <c r="C1536" s="705"/>
    </row>
    <row r="1537" spans="1:3" ht="14.25" x14ac:dyDescent="0.2">
      <c r="A1537" s="618"/>
      <c r="B1537" s="619"/>
      <c r="C1537" s="705"/>
    </row>
    <row r="1538" spans="1:3" ht="14.25" x14ac:dyDescent="0.2">
      <c r="A1538" s="618"/>
      <c r="B1538" s="619"/>
      <c r="C1538" s="705"/>
    </row>
    <row r="1539" spans="1:3" ht="14.25" x14ac:dyDescent="0.2">
      <c r="A1539" s="618"/>
      <c r="B1539" s="619"/>
      <c r="C1539" s="705"/>
    </row>
    <row r="1540" spans="1:3" ht="14.25" x14ac:dyDescent="0.2">
      <c r="A1540" s="618"/>
      <c r="B1540" s="619"/>
      <c r="C1540" s="705"/>
    </row>
    <row r="1541" spans="1:3" ht="14.25" x14ac:dyDescent="0.2">
      <c r="A1541" s="618"/>
      <c r="B1541" s="619"/>
      <c r="C1541" s="705"/>
    </row>
    <row r="1542" spans="1:3" ht="14.25" x14ac:dyDescent="0.2">
      <c r="A1542" s="618"/>
      <c r="B1542" s="619"/>
      <c r="C1542" s="705"/>
    </row>
    <row r="1543" spans="1:3" ht="14.25" x14ac:dyDescent="0.2">
      <c r="A1543" s="618"/>
      <c r="B1543" s="619"/>
      <c r="C1543" s="705"/>
    </row>
    <row r="1544" spans="1:3" ht="14.25" x14ac:dyDescent="0.2">
      <c r="A1544" s="618"/>
      <c r="B1544" s="619"/>
      <c r="C1544" s="705"/>
    </row>
    <row r="1545" spans="1:3" ht="14.25" x14ac:dyDescent="0.2">
      <c r="A1545" s="618"/>
      <c r="B1545" s="619"/>
      <c r="C1545" s="705"/>
    </row>
    <row r="1546" spans="1:3" ht="14.25" x14ac:dyDescent="0.2">
      <c r="A1546" s="618"/>
      <c r="B1546" s="619"/>
      <c r="C1546" s="705"/>
    </row>
    <row r="1547" spans="1:3" ht="14.25" x14ac:dyDescent="0.2">
      <c r="A1547" s="618"/>
      <c r="B1547" s="619"/>
      <c r="C1547" s="705"/>
    </row>
    <row r="1548" spans="1:3" ht="14.25" x14ac:dyDescent="0.2">
      <c r="A1548" s="618"/>
      <c r="B1548" s="619"/>
      <c r="C1548" s="705"/>
    </row>
    <row r="1549" spans="1:3" ht="14.25" x14ac:dyDescent="0.2">
      <c r="A1549" s="618"/>
      <c r="B1549" s="619"/>
      <c r="C1549" s="705"/>
    </row>
    <row r="1550" spans="1:3" ht="14.25" x14ac:dyDescent="0.2">
      <c r="A1550" s="618"/>
      <c r="B1550" s="619"/>
      <c r="C1550" s="705"/>
    </row>
    <row r="1551" spans="1:3" ht="14.25" x14ac:dyDescent="0.2">
      <c r="A1551" s="618"/>
      <c r="B1551" s="619"/>
      <c r="C1551" s="705"/>
    </row>
    <row r="1552" spans="1:3" ht="14.25" x14ac:dyDescent="0.2">
      <c r="A1552" s="618"/>
      <c r="B1552" s="619"/>
      <c r="C1552" s="705"/>
    </row>
    <row r="1553" spans="1:3" ht="14.25" x14ac:dyDescent="0.2">
      <c r="A1553" s="618"/>
      <c r="B1553" s="619"/>
      <c r="C1553" s="705"/>
    </row>
    <row r="1554" spans="1:3" ht="14.25" x14ac:dyDescent="0.2">
      <c r="A1554" s="618"/>
      <c r="B1554" s="619"/>
      <c r="C1554" s="705"/>
    </row>
    <row r="1555" spans="1:3" ht="14.25" x14ac:dyDescent="0.2">
      <c r="A1555" s="618"/>
      <c r="B1555" s="619"/>
      <c r="C1555" s="705"/>
    </row>
    <row r="1556" spans="1:3" ht="14.25" x14ac:dyDescent="0.2">
      <c r="A1556" s="618"/>
      <c r="B1556" s="619"/>
      <c r="C1556" s="705"/>
    </row>
    <row r="1557" spans="1:3" ht="14.25" x14ac:dyDescent="0.2">
      <c r="A1557" s="618"/>
      <c r="B1557" s="619"/>
      <c r="C1557" s="705"/>
    </row>
    <row r="1558" spans="1:3" ht="14.25" x14ac:dyDescent="0.2">
      <c r="A1558" s="618"/>
      <c r="B1558" s="619"/>
      <c r="C1558" s="705"/>
    </row>
    <row r="1559" spans="1:3" ht="14.25" x14ac:dyDescent="0.2">
      <c r="A1559" s="618"/>
      <c r="B1559" s="619"/>
      <c r="C1559" s="705"/>
    </row>
    <row r="1560" spans="1:3" ht="14.25" x14ac:dyDescent="0.2">
      <c r="A1560" s="618"/>
      <c r="B1560" s="619"/>
      <c r="C1560" s="705"/>
    </row>
    <row r="1561" spans="1:3" ht="14.25" x14ac:dyDescent="0.2">
      <c r="A1561" s="618"/>
      <c r="B1561" s="619"/>
      <c r="C1561" s="705"/>
    </row>
    <row r="1562" spans="1:3" ht="14.25" x14ac:dyDescent="0.2">
      <c r="A1562" s="618"/>
      <c r="B1562" s="619"/>
      <c r="C1562" s="705"/>
    </row>
    <row r="1563" spans="1:3" ht="14.25" x14ac:dyDescent="0.2">
      <c r="A1563" s="618"/>
      <c r="B1563" s="619"/>
      <c r="C1563" s="705"/>
    </row>
    <row r="1564" spans="1:3" ht="14.25" x14ac:dyDescent="0.2">
      <c r="A1564" s="618"/>
      <c r="B1564" s="619"/>
      <c r="C1564" s="705"/>
    </row>
    <row r="1565" spans="1:3" ht="14.25" x14ac:dyDescent="0.2">
      <c r="A1565" s="618"/>
      <c r="B1565" s="619"/>
      <c r="C1565" s="705"/>
    </row>
    <row r="1566" spans="1:3" ht="14.25" x14ac:dyDescent="0.2">
      <c r="A1566" s="618"/>
      <c r="B1566" s="619"/>
      <c r="C1566" s="705"/>
    </row>
    <row r="1567" spans="1:3" ht="14.25" x14ac:dyDescent="0.2">
      <c r="A1567" s="618"/>
      <c r="B1567" s="619"/>
      <c r="C1567" s="705"/>
    </row>
    <row r="1568" spans="1:3" ht="14.25" x14ac:dyDescent="0.2">
      <c r="A1568" s="618"/>
      <c r="B1568" s="619"/>
      <c r="C1568" s="705"/>
    </row>
    <row r="1569" spans="1:3" ht="14.25" x14ac:dyDescent="0.2">
      <c r="A1569" s="618"/>
      <c r="B1569" s="619"/>
      <c r="C1569" s="705"/>
    </row>
    <row r="1570" spans="1:3" ht="14.25" x14ac:dyDescent="0.2">
      <c r="A1570" s="618"/>
      <c r="B1570" s="619"/>
      <c r="C1570" s="705"/>
    </row>
    <row r="1571" spans="1:3" ht="14.25" x14ac:dyDescent="0.2">
      <c r="A1571" s="618"/>
      <c r="B1571" s="619"/>
      <c r="C1571" s="705"/>
    </row>
    <row r="1572" spans="1:3" ht="14.25" x14ac:dyDescent="0.2">
      <c r="A1572" s="618"/>
      <c r="B1572" s="619"/>
      <c r="C1572" s="705"/>
    </row>
    <row r="1573" spans="1:3" ht="14.25" x14ac:dyDescent="0.2">
      <c r="A1573" s="618"/>
      <c r="B1573" s="619"/>
      <c r="C1573" s="705"/>
    </row>
    <row r="1574" spans="1:3" ht="14.25" x14ac:dyDescent="0.2">
      <c r="A1574" s="618"/>
      <c r="B1574" s="619"/>
      <c r="C1574" s="705"/>
    </row>
    <row r="1575" spans="1:3" ht="14.25" x14ac:dyDescent="0.2">
      <c r="A1575" s="618"/>
      <c r="B1575" s="619"/>
      <c r="C1575" s="705"/>
    </row>
    <row r="1576" spans="1:3" ht="14.25" x14ac:dyDescent="0.2">
      <c r="A1576" s="618"/>
      <c r="B1576" s="619"/>
      <c r="C1576" s="705"/>
    </row>
    <row r="1577" spans="1:3" ht="14.25" x14ac:dyDescent="0.2">
      <c r="A1577" s="618"/>
      <c r="B1577" s="619"/>
      <c r="C1577" s="705"/>
    </row>
    <row r="1578" spans="1:3" ht="14.25" x14ac:dyDescent="0.2">
      <c r="A1578" s="618"/>
      <c r="B1578" s="619"/>
      <c r="C1578" s="705"/>
    </row>
    <row r="1579" spans="1:3" ht="14.25" x14ac:dyDescent="0.2">
      <c r="A1579" s="618"/>
      <c r="B1579" s="619"/>
      <c r="C1579" s="705"/>
    </row>
    <row r="1580" spans="1:3" ht="14.25" x14ac:dyDescent="0.2">
      <c r="A1580" s="618"/>
      <c r="B1580" s="619"/>
      <c r="C1580" s="705"/>
    </row>
    <row r="1581" spans="1:3" ht="14.25" x14ac:dyDescent="0.2">
      <c r="A1581" s="618"/>
      <c r="B1581" s="619"/>
      <c r="C1581" s="705"/>
    </row>
    <row r="1582" spans="1:3" ht="14.25" x14ac:dyDescent="0.2">
      <c r="A1582" s="618"/>
      <c r="B1582" s="619"/>
      <c r="C1582" s="705"/>
    </row>
    <row r="1583" spans="1:3" ht="14.25" x14ac:dyDescent="0.2">
      <c r="A1583" s="618"/>
      <c r="B1583" s="619"/>
      <c r="C1583" s="705"/>
    </row>
    <row r="1584" spans="1:3" ht="14.25" x14ac:dyDescent="0.2">
      <c r="A1584" s="618"/>
      <c r="B1584" s="619"/>
      <c r="C1584" s="705"/>
    </row>
    <row r="1585" spans="1:3" ht="14.25" x14ac:dyDescent="0.2">
      <c r="A1585" s="618"/>
      <c r="B1585" s="619"/>
      <c r="C1585" s="705"/>
    </row>
    <row r="1586" spans="1:3" ht="14.25" x14ac:dyDescent="0.2">
      <c r="A1586" s="618"/>
      <c r="B1586" s="619"/>
      <c r="C1586" s="705"/>
    </row>
    <row r="1587" spans="1:3" ht="14.25" x14ac:dyDescent="0.2">
      <c r="A1587" s="618"/>
      <c r="B1587" s="619"/>
      <c r="C1587" s="705"/>
    </row>
    <row r="1588" spans="1:3" ht="14.25" x14ac:dyDescent="0.2">
      <c r="A1588" s="618"/>
      <c r="B1588" s="619"/>
      <c r="C1588" s="705"/>
    </row>
    <row r="1589" spans="1:3" ht="14.25" x14ac:dyDescent="0.2">
      <c r="A1589" s="618"/>
      <c r="B1589" s="619"/>
      <c r="C1589" s="705"/>
    </row>
    <row r="1590" spans="1:3" ht="14.25" x14ac:dyDescent="0.2">
      <c r="A1590" s="618"/>
      <c r="B1590" s="619"/>
      <c r="C1590" s="705"/>
    </row>
    <row r="1591" spans="1:3" ht="14.25" x14ac:dyDescent="0.2">
      <c r="A1591" s="618"/>
      <c r="B1591" s="619"/>
      <c r="C1591" s="705"/>
    </row>
    <row r="1592" spans="1:3" ht="14.25" x14ac:dyDescent="0.2">
      <c r="A1592" s="618"/>
      <c r="B1592" s="619"/>
      <c r="C1592" s="705"/>
    </row>
    <row r="1593" spans="1:3" ht="14.25" x14ac:dyDescent="0.2">
      <c r="A1593" s="618"/>
      <c r="B1593" s="619"/>
      <c r="C1593" s="705"/>
    </row>
    <row r="1594" spans="1:3" ht="14.25" x14ac:dyDescent="0.2">
      <c r="A1594" s="618"/>
      <c r="B1594" s="619"/>
      <c r="C1594" s="705"/>
    </row>
    <row r="1595" spans="1:3" ht="14.25" x14ac:dyDescent="0.2">
      <c r="A1595" s="618"/>
      <c r="B1595" s="619"/>
      <c r="C1595" s="705"/>
    </row>
    <row r="1596" spans="1:3" ht="14.25" x14ac:dyDescent="0.2">
      <c r="A1596" s="618"/>
      <c r="B1596" s="619"/>
      <c r="C1596" s="705"/>
    </row>
    <row r="1597" spans="1:3" ht="14.25" x14ac:dyDescent="0.2">
      <c r="A1597" s="618"/>
      <c r="B1597" s="619"/>
      <c r="C1597" s="705"/>
    </row>
    <row r="1598" spans="1:3" ht="14.25" x14ac:dyDescent="0.2">
      <c r="A1598" s="618"/>
      <c r="B1598" s="619"/>
      <c r="C1598" s="705"/>
    </row>
    <row r="1599" spans="1:3" ht="14.25" x14ac:dyDescent="0.2">
      <c r="A1599" s="618"/>
      <c r="B1599" s="619"/>
      <c r="C1599" s="705"/>
    </row>
    <row r="1600" spans="1:3" ht="14.25" x14ac:dyDescent="0.2">
      <c r="A1600" s="618"/>
      <c r="B1600" s="619"/>
      <c r="C1600" s="705"/>
    </row>
    <row r="1601" spans="1:3" ht="14.25" x14ac:dyDescent="0.2">
      <c r="A1601" s="618"/>
      <c r="B1601" s="619"/>
      <c r="C1601" s="705"/>
    </row>
    <row r="1602" spans="1:3" ht="14.25" x14ac:dyDescent="0.2">
      <c r="A1602" s="618"/>
      <c r="B1602" s="619"/>
      <c r="C1602" s="705"/>
    </row>
    <row r="1603" spans="1:3" ht="14.25" x14ac:dyDescent="0.2">
      <c r="A1603" s="618"/>
      <c r="B1603" s="619"/>
      <c r="C1603" s="705"/>
    </row>
    <row r="1604" spans="1:3" ht="14.25" x14ac:dyDescent="0.2">
      <c r="A1604" s="618"/>
      <c r="B1604" s="619"/>
      <c r="C1604" s="705"/>
    </row>
    <row r="1605" spans="1:3" ht="14.25" x14ac:dyDescent="0.2">
      <c r="A1605" s="618"/>
      <c r="B1605" s="619"/>
      <c r="C1605" s="705"/>
    </row>
    <row r="1606" spans="1:3" ht="14.25" x14ac:dyDescent="0.2">
      <c r="A1606" s="618"/>
      <c r="B1606" s="619"/>
      <c r="C1606" s="705"/>
    </row>
    <row r="1607" spans="1:3" ht="14.25" x14ac:dyDescent="0.2">
      <c r="A1607" s="618"/>
      <c r="B1607" s="619"/>
      <c r="C1607" s="705"/>
    </row>
    <row r="1608" spans="1:3" ht="14.25" x14ac:dyDescent="0.2">
      <c r="A1608" s="618"/>
      <c r="B1608" s="619"/>
      <c r="C1608" s="705"/>
    </row>
    <row r="1609" spans="1:3" ht="14.25" x14ac:dyDescent="0.2">
      <c r="A1609" s="618"/>
      <c r="B1609" s="619"/>
      <c r="C1609" s="705"/>
    </row>
    <row r="1610" spans="1:3" ht="14.25" x14ac:dyDescent="0.2">
      <c r="A1610" s="618"/>
      <c r="B1610" s="619"/>
      <c r="C1610" s="705"/>
    </row>
    <row r="1611" spans="1:3" ht="14.25" x14ac:dyDescent="0.2">
      <c r="A1611" s="618"/>
      <c r="B1611" s="619"/>
      <c r="C1611" s="705"/>
    </row>
    <row r="1612" spans="1:3" ht="14.25" x14ac:dyDescent="0.2">
      <c r="A1612" s="618"/>
      <c r="B1612" s="619"/>
      <c r="C1612" s="705"/>
    </row>
    <row r="1613" spans="1:3" ht="14.25" x14ac:dyDescent="0.2">
      <c r="A1613" s="618"/>
      <c r="B1613" s="619"/>
      <c r="C1613" s="705"/>
    </row>
    <row r="1614" spans="1:3" ht="14.25" x14ac:dyDescent="0.2">
      <c r="A1614" s="618"/>
      <c r="B1614" s="619"/>
      <c r="C1614" s="705"/>
    </row>
    <row r="1615" spans="1:3" ht="14.25" x14ac:dyDescent="0.2">
      <c r="A1615" s="618"/>
      <c r="B1615" s="619"/>
      <c r="C1615" s="705"/>
    </row>
    <row r="1616" spans="1:3" ht="14.25" x14ac:dyDescent="0.2">
      <c r="A1616" s="618"/>
      <c r="B1616" s="619"/>
      <c r="C1616" s="705"/>
    </row>
    <row r="1617" spans="1:3" ht="14.25" x14ac:dyDescent="0.2">
      <c r="A1617" s="618"/>
      <c r="B1617" s="619"/>
      <c r="C1617" s="705"/>
    </row>
    <row r="1618" spans="1:3" ht="14.25" x14ac:dyDescent="0.2">
      <c r="A1618" s="618"/>
      <c r="B1618" s="619"/>
      <c r="C1618" s="705"/>
    </row>
    <row r="1619" spans="1:3" ht="14.25" x14ac:dyDescent="0.2">
      <c r="A1619" s="618"/>
      <c r="B1619" s="619"/>
      <c r="C1619" s="705"/>
    </row>
    <row r="1620" spans="1:3" ht="14.25" x14ac:dyDescent="0.2">
      <c r="A1620" s="618"/>
      <c r="B1620" s="619"/>
      <c r="C1620" s="705"/>
    </row>
    <row r="1621" spans="1:3" ht="14.25" x14ac:dyDescent="0.2">
      <c r="A1621" s="618"/>
      <c r="B1621" s="619"/>
      <c r="C1621" s="705"/>
    </row>
    <row r="1622" spans="1:3" ht="14.25" x14ac:dyDescent="0.2">
      <c r="A1622" s="618"/>
      <c r="B1622" s="619"/>
      <c r="C1622" s="705"/>
    </row>
    <row r="1623" spans="1:3" ht="14.25" x14ac:dyDescent="0.2">
      <c r="A1623" s="618"/>
      <c r="B1623" s="619"/>
      <c r="C1623" s="705"/>
    </row>
    <row r="1624" spans="1:3" ht="14.25" x14ac:dyDescent="0.2">
      <c r="A1624" s="618"/>
      <c r="B1624" s="619"/>
      <c r="C1624" s="705"/>
    </row>
    <row r="1625" spans="1:3" ht="14.25" x14ac:dyDescent="0.2">
      <c r="A1625" s="618"/>
      <c r="B1625" s="619"/>
      <c r="C1625" s="705"/>
    </row>
    <row r="1626" spans="1:3" ht="14.25" x14ac:dyDescent="0.2">
      <c r="A1626" s="618"/>
      <c r="B1626" s="619"/>
      <c r="C1626" s="705"/>
    </row>
    <row r="1627" spans="1:3" ht="14.25" x14ac:dyDescent="0.2">
      <c r="A1627" s="618"/>
      <c r="B1627" s="619"/>
      <c r="C1627" s="705"/>
    </row>
    <row r="1628" spans="1:3" ht="14.25" x14ac:dyDescent="0.2">
      <c r="A1628" s="618"/>
      <c r="B1628" s="619"/>
      <c r="C1628" s="705"/>
    </row>
    <row r="1629" spans="1:3" ht="14.25" x14ac:dyDescent="0.2">
      <c r="A1629" s="618"/>
      <c r="B1629" s="619"/>
      <c r="C1629" s="705"/>
    </row>
    <row r="1630" spans="1:3" ht="14.25" x14ac:dyDescent="0.2">
      <c r="A1630" s="618"/>
      <c r="B1630" s="619"/>
      <c r="C1630" s="705"/>
    </row>
    <row r="1631" spans="1:3" ht="14.25" x14ac:dyDescent="0.2">
      <c r="A1631" s="618"/>
      <c r="B1631" s="619"/>
      <c r="C1631" s="705"/>
    </row>
    <row r="1632" spans="1:3" ht="14.25" x14ac:dyDescent="0.2">
      <c r="A1632" s="618"/>
      <c r="B1632" s="619"/>
      <c r="C1632" s="705"/>
    </row>
    <row r="1633" spans="1:3" ht="14.25" x14ac:dyDescent="0.2">
      <c r="A1633" s="618"/>
      <c r="B1633" s="619"/>
      <c r="C1633" s="705"/>
    </row>
    <row r="1634" spans="1:3" ht="14.25" x14ac:dyDescent="0.2">
      <c r="A1634" s="618"/>
      <c r="B1634" s="619"/>
      <c r="C1634" s="705"/>
    </row>
    <row r="1635" spans="1:3" ht="14.25" x14ac:dyDescent="0.2">
      <c r="A1635" s="618"/>
      <c r="B1635" s="619"/>
      <c r="C1635" s="705"/>
    </row>
    <row r="1636" spans="1:3" ht="14.25" x14ac:dyDescent="0.2">
      <c r="A1636" s="618"/>
      <c r="B1636" s="619"/>
      <c r="C1636" s="705"/>
    </row>
    <row r="1637" spans="1:3" ht="14.25" x14ac:dyDescent="0.2">
      <c r="A1637" s="618"/>
      <c r="B1637" s="619"/>
      <c r="C1637" s="705"/>
    </row>
    <row r="1638" spans="1:3" ht="14.25" x14ac:dyDescent="0.2">
      <c r="A1638" s="618"/>
      <c r="B1638" s="619"/>
      <c r="C1638" s="705"/>
    </row>
    <row r="1639" spans="1:3" ht="14.25" x14ac:dyDescent="0.2">
      <c r="A1639" s="618"/>
      <c r="B1639" s="619"/>
      <c r="C1639" s="705"/>
    </row>
    <row r="1640" spans="1:3" ht="14.25" x14ac:dyDescent="0.2">
      <c r="A1640" s="618"/>
      <c r="B1640" s="619"/>
      <c r="C1640" s="705"/>
    </row>
    <row r="1641" spans="1:3" ht="14.25" x14ac:dyDescent="0.2">
      <c r="A1641" s="618"/>
      <c r="B1641" s="619"/>
      <c r="C1641" s="705"/>
    </row>
    <row r="1642" spans="1:3" ht="14.25" x14ac:dyDescent="0.2">
      <c r="A1642" s="618"/>
      <c r="B1642" s="619"/>
      <c r="C1642" s="705"/>
    </row>
    <row r="1643" spans="1:3" ht="14.25" x14ac:dyDescent="0.2">
      <c r="A1643" s="618"/>
      <c r="B1643" s="619"/>
      <c r="C1643" s="705"/>
    </row>
    <row r="1644" spans="1:3" ht="14.25" x14ac:dyDescent="0.2">
      <c r="A1644" s="618"/>
      <c r="B1644" s="619"/>
      <c r="C1644" s="705"/>
    </row>
    <row r="1645" spans="1:3" ht="14.25" x14ac:dyDescent="0.2">
      <c r="A1645" s="618"/>
      <c r="B1645" s="619"/>
      <c r="C1645" s="705"/>
    </row>
    <row r="1646" spans="1:3" ht="14.25" x14ac:dyDescent="0.2">
      <c r="A1646" s="618"/>
      <c r="B1646" s="619"/>
      <c r="C1646" s="705"/>
    </row>
    <row r="1647" spans="1:3" ht="14.25" x14ac:dyDescent="0.2">
      <c r="A1647" s="618"/>
      <c r="B1647" s="619"/>
      <c r="C1647" s="705"/>
    </row>
    <row r="1648" spans="1:3" ht="14.25" x14ac:dyDescent="0.2">
      <c r="A1648" s="618"/>
      <c r="B1648" s="619"/>
      <c r="C1648" s="705"/>
    </row>
    <row r="1649" spans="1:3" ht="14.25" x14ac:dyDescent="0.2">
      <c r="A1649" s="618"/>
      <c r="B1649" s="619"/>
      <c r="C1649" s="705"/>
    </row>
    <row r="1650" spans="1:3" ht="14.25" x14ac:dyDescent="0.2">
      <c r="A1650" s="618"/>
      <c r="B1650" s="619"/>
      <c r="C1650" s="705"/>
    </row>
    <row r="1651" spans="1:3" ht="14.25" x14ac:dyDescent="0.2">
      <c r="A1651" s="618"/>
      <c r="B1651" s="619"/>
      <c r="C1651" s="705"/>
    </row>
    <row r="1652" spans="1:3" ht="14.25" x14ac:dyDescent="0.2">
      <c r="A1652" s="618"/>
      <c r="B1652" s="619"/>
      <c r="C1652" s="705"/>
    </row>
    <row r="1653" spans="1:3" ht="14.25" x14ac:dyDescent="0.2">
      <c r="A1653" s="618"/>
      <c r="B1653" s="619"/>
      <c r="C1653" s="705"/>
    </row>
    <row r="1654" spans="1:3" ht="14.25" x14ac:dyDescent="0.2">
      <c r="A1654" s="618"/>
      <c r="B1654" s="619"/>
      <c r="C1654" s="705"/>
    </row>
    <row r="1655" spans="1:3" ht="14.25" x14ac:dyDescent="0.2">
      <c r="A1655" s="618"/>
      <c r="B1655" s="619"/>
      <c r="C1655" s="705"/>
    </row>
    <row r="1656" spans="1:3" ht="14.25" x14ac:dyDescent="0.2">
      <c r="A1656" s="618"/>
      <c r="B1656" s="619"/>
      <c r="C1656" s="705"/>
    </row>
    <row r="1657" spans="1:3" ht="14.25" x14ac:dyDescent="0.2">
      <c r="A1657" s="618"/>
      <c r="B1657" s="619"/>
      <c r="C1657" s="705"/>
    </row>
    <row r="1658" spans="1:3" ht="14.25" x14ac:dyDescent="0.2">
      <c r="A1658" s="618"/>
      <c r="B1658" s="619"/>
      <c r="C1658" s="705"/>
    </row>
    <row r="1659" spans="1:3" ht="14.25" x14ac:dyDescent="0.2">
      <c r="A1659" s="618"/>
      <c r="B1659" s="619"/>
      <c r="C1659" s="705"/>
    </row>
    <row r="1660" spans="1:3" ht="14.25" x14ac:dyDescent="0.2">
      <c r="A1660" s="618"/>
      <c r="B1660" s="619"/>
      <c r="C1660" s="705"/>
    </row>
    <row r="1661" spans="1:3" ht="14.25" x14ac:dyDescent="0.2">
      <c r="A1661" s="618"/>
      <c r="B1661" s="619"/>
      <c r="C1661" s="705"/>
    </row>
    <row r="1662" spans="1:3" ht="14.25" x14ac:dyDescent="0.2">
      <c r="A1662" s="618"/>
      <c r="B1662" s="619"/>
      <c r="C1662" s="705"/>
    </row>
    <row r="1663" spans="1:3" ht="14.25" x14ac:dyDescent="0.2">
      <c r="A1663" s="618"/>
      <c r="B1663" s="619"/>
      <c r="C1663" s="705"/>
    </row>
    <row r="1664" spans="1:3" ht="14.25" x14ac:dyDescent="0.2">
      <c r="A1664" s="618"/>
      <c r="B1664" s="619"/>
      <c r="C1664" s="705"/>
    </row>
    <row r="1665" spans="1:3" ht="14.25" x14ac:dyDescent="0.2">
      <c r="A1665" s="618"/>
      <c r="B1665" s="619"/>
      <c r="C1665" s="705"/>
    </row>
    <row r="1666" spans="1:3" ht="14.25" x14ac:dyDescent="0.2">
      <c r="A1666" s="618"/>
      <c r="B1666" s="619"/>
      <c r="C1666" s="705"/>
    </row>
    <row r="1667" spans="1:3" ht="14.25" x14ac:dyDescent="0.2">
      <c r="A1667" s="618"/>
      <c r="B1667" s="619"/>
      <c r="C1667" s="705"/>
    </row>
    <row r="1668" spans="1:3" ht="14.25" x14ac:dyDescent="0.2">
      <c r="A1668" s="618"/>
      <c r="B1668" s="619"/>
      <c r="C1668" s="705"/>
    </row>
    <row r="1669" spans="1:3" ht="14.25" x14ac:dyDescent="0.2">
      <c r="A1669" s="618"/>
      <c r="B1669" s="619"/>
      <c r="C1669" s="705"/>
    </row>
    <row r="1670" spans="1:3" ht="14.25" x14ac:dyDescent="0.2">
      <c r="A1670" s="618"/>
      <c r="B1670" s="619"/>
      <c r="C1670" s="705"/>
    </row>
    <row r="1671" spans="1:3" ht="14.25" x14ac:dyDescent="0.2">
      <c r="A1671" s="618"/>
      <c r="B1671" s="619"/>
      <c r="C1671" s="705"/>
    </row>
    <row r="1672" spans="1:3" ht="14.25" x14ac:dyDescent="0.2">
      <c r="A1672" s="618"/>
      <c r="B1672" s="619"/>
      <c r="C1672" s="705"/>
    </row>
    <row r="1673" spans="1:3" ht="14.25" x14ac:dyDescent="0.2">
      <c r="A1673" s="618"/>
      <c r="B1673" s="619"/>
      <c r="C1673" s="705"/>
    </row>
    <row r="1674" spans="1:3" ht="14.25" x14ac:dyDescent="0.2">
      <c r="A1674" s="618"/>
      <c r="B1674" s="619"/>
      <c r="C1674" s="705"/>
    </row>
    <row r="1675" spans="1:3" ht="14.25" x14ac:dyDescent="0.2">
      <c r="A1675" s="618"/>
      <c r="B1675" s="619"/>
      <c r="C1675" s="705"/>
    </row>
    <row r="1676" spans="1:3" ht="14.25" x14ac:dyDescent="0.2">
      <c r="A1676" s="618"/>
      <c r="B1676" s="619"/>
      <c r="C1676" s="705"/>
    </row>
    <row r="1677" spans="1:3" ht="14.25" x14ac:dyDescent="0.2">
      <c r="A1677" s="618"/>
      <c r="B1677" s="619"/>
      <c r="C1677" s="705"/>
    </row>
    <row r="1678" spans="1:3" ht="14.25" x14ac:dyDescent="0.2">
      <c r="A1678" s="618"/>
      <c r="B1678" s="619"/>
      <c r="C1678" s="705"/>
    </row>
    <row r="1679" spans="1:3" ht="14.25" x14ac:dyDescent="0.2">
      <c r="A1679" s="618"/>
      <c r="B1679" s="619"/>
      <c r="C1679" s="705"/>
    </row>
    <row r="1680" spans="1:3" ht="14.25" x14ac:dyDescent="0.2">
      <c r="A1680" s="618"/>
      <c r="B1680" s="619"/>
      <c r="C1680" s="705"/>
    </row>
    <row r="1681" spans="1:3" ht="14.25" x14ac:dyDescent="0.2">
      <c r="A1681" s="618"/>
      <c r="B1681" s="619"/>
      <c r="C1681" s="705"/>
    </row>
    <row r="1682" spans="1:3" ht="14.25" x14ac:dyDescent="0.2">
      <c r="A1682" s="618"/>
      <c r="B1682" s="619"/>
      <c r="C1682" s="705"/>
    </row>
    <row r="1683" spans="1:3" ht="14.25" x14ac:dyDescent="0.2">
      <c r="A1683" s="618"/>
      <c r="B1683" s="619"/>
      <c r="C1683" s="705"/>
    </row>
    <row r="1684" spans="1:3" ht="14.25" x14ac:dyDescent="0.2">
      <c r="A1684" s="618"/>
      <c r="B1684" s="619"/>
      <c r="C1684" s="705"/>
    </row>
    <row r="1685" spans="1:3" ht="14.25" x14ac:dyDescent="0.2">
      <c r="A1685" s="618"/>
      <c r="B1685" s="619"/>
      <c r="C1685" s="705"/>
    </row>
    <row r="1686" spans="1:3" ht="14.25" x14ac:dyDescent="0.2">
      <c r="A1686" s="618"/>
      <c r="B1686" s="619"/>
      <c r="C1686" s="705"/>
    </row>
    <row r="1687" spans="1:3" ht="14.25" x14ac:dyDescent="0.2">
      <c r="A1687" s="618"/>
      <c r="B1687" s="619"/>
      <c r="C1687" s="705"/>
    </row>
    <row r="1688" spans="1:3" ht="14.25" x14ac:dyDescent="0.2">
      <c r="A1688" s="618"/>
      <c r="B1688" s="619"/>
      <c r="C1688" s="705"/>
    </row>
    <row r="1689" spans="1:3" ht="14.25" x14ac:dyDescent="0.2">
      <c r="A1689" s="618"/>
      <c r="B1689" s="619"/>
      <c r="C1689" s="705"/>
    </row>
    <row r="1690" spans="1:3" ht="14.25" x14ac:dyDescent="0.2">
      <c r="A1690" s="618"/>
      <c r="B1690" s="619"/>
      <c r="C1690" s="705"/>
    </row>
    <row r="1691" spans="1:3" ht="14.25" x14ac:dyDescent="0.2">
      <c r="A1691" s="618"/>
      <c r="B1691" s="619"/>
      <c r="C1691" s="705"/>
    </row>
    <row r="1692" spans="1:3" ht="14.25" x14ac:dyDescent="0.2">
      <c r="A1692" s="618"/>
      <c r="B1692" s="619"/>
      <c r="C1692" s="705"/>
    </row>
    <row r="1693" spans="1:3" ht="14.25" x14ac:dyDescent="0.2">
      <c r="A1693" s="618"/>
      <c r="B1693" s="619"/>
      <c r="C1693" s="705"/>
    </row>
    <row r="1694" spans="1:3" ht="14.25" x14ac:dyDescent="0.2">
      <c r="A1694" s="618"/>
      <c r="B1694" s="619"/>
      <c r="C1694" s="705"/>
    </row>
    <row r="1695" spans="1:3" ht="14.25" x14ac:dyDescent="0.2">
      <c r="A1695" s="618"/>
      <c r="B1695" s="619"/>
      <c r="C1695" s="705"/>
    </row>
    <row r="1696" spans="1:3" ht="14.25" x14ac:dyDescent="0.2">
      <c r="A1696" s="618"/>
      <c r="B1696" s="619"/>
      <c r="C1696" s="705"/>
    </row>
    <row r="1697" spans="1:3" ht="14.25" x14ac:dyDescent="0.2">
      <c r="A1697" s="618"/>
      <c r="B1697" s="619"/>
      <c r="C1697" s="705"/>
    </row>
    <row r="1698" spans="1:3" ht="14.25" x14ac:dyDescent="0.2">
      <c r="A1698" s="618"/>
      <c r="B1698" s="619"/>
      <c r="C1698" s="705"/>
    </row>
    <row r="1699" spans="1:3" ht="14.25" x14ac:dyDescent="0.2">
      <c r="A1699" s="618"/>
      <c r="B1699" s="619"/>
      <c r="C1699" s="705"/>
    </row>
    <row r="1700" spans="1:3" ht="14.25" x14ac:dyDescent="0.2">
      <c r="A1700" s="618"/>
      <c r="B1700" s="619"/>
      <c r="C1700" s="705"/>
    </row>
    <row r="1701" spans="1:3" ht="14.25" x14ac:dyDescent="0.2">
      <c r="A1701" s="618"/>
      <c r="B1701" s="619"/>
      <c r="C1701" s="705"/>
    </row>
    <row r="1702" spans="1:3" ht="14.25" x14ac:dyDescent="0.2">
      <c r="A1702" s="618"/>
      <c r="B1702" s="619"/>
      <c r="C1702" s="705"/>
    </row>
    <row r="1703" spans="1:3" ht="14.25" x14ac:dyDescent="0.2">
      <c r="A1703" s="618"/>
      <c r="B1703" s="619"/>
      <c r="C1703" s="705"/>
    </row>
    <row r="1704" spans="1:3" ht="14.25" x14ac:dyDescent="0.2">
      <c r="A1704" s="618"/>
      <c r="B1704" s="619"/>
      <c r="C1704" s="705"/>
    </row>
    <row r="1705" spans="1:3" ht="14.25" x14ac:dyDescent="0.2">
      <c r="A1705" s="618"/>
      <c r="B1705" s="619"/>
      <c r="C1705" s="705"/>
    </row>
    <row r="1706" spans="1:3" ht="14.25" x14ac:dyDescent="0.2">
      <c r="A1706" s="618"/>
      <c r="B1706" s="619"/>
      <c r="C1706" s="705"/>
    </row>
    <row r="1707" spans="1:3" ht="14.25" x14ac:dyDescent="0.2">
      <c r="A1707" s="618"/>
      <c r="B1707" s="619"/>
      <c r="C1707" s="705"/>
    </row>
    <row r="1708" spans="1:3" ht="14.25" x14ac:dyDescent="0.2">
      <c r="A1708" s="618"/>
      <c r="B1708" s="619"/>
      <c r="C1708" s="705"/>
    </row>
    <row r="1709" spans="1:3" ht="14.25" x14ac:dyDescent="0.2">
      <c r="A1709" s="618"/>
      <c r="B1709" s="619"/>
      <c r="C1709" s="705"/>
    </row>
    <row r="1710" spans="1:3" ht="14.25" x14ac:dyDescent="0.2">
      <c r="A1710" s="618"/>
      <c r="B1710" s="619"/>
      <c r="C1710" s="705"/>
    </row>
    <row r="1711" spans="1:3" ht="14.25" x14ac:dyDescent="0.2">
      <c r="A1711" s="618"/>
      <c r="B1711" s="619"/>
      <c r="C1711" s="705"/>
    </row>
    <row r="1712" spans="1:3" ht="14.25" x14ac:dyDescent="0.2">
      <c r="A1712" s="618"/>
      <c r="B1712" s="619"/>
      <c r="C1712" s="705"/>
    </row>
    <row r="1713" spans="1:3" ht="14.25" x14ac:dyDescent="0.2">
      <c r="A1713" s="618"/>
      <c r="B1713" s="619"/>
      <c r="C1713" s="705"/>
    </row>
    <row r="1714" spans="1:3" ht="14.25" x14ac:dyDescent="0.2">
      <c r="A1714" s="618"/>
      <c r="B1714" s="619"/>
      <c r="C1714" s="705"/>
    </row>
    <row r="1715" spans="1:3" ht="14.25" x14ac:dyDescent="0.2">
      <c r="A1715" s="618"/>
      <c r="B1715" s="619"/>
      <c r="C1715" s="705"/>
    </row>
    <row r="1716" spans="1:3" ht="14.25" x14ac:dyDescent="0.2">
      <c r="A1716" s="618"/>
      <c r="B1716" s="619"/>
      <c r="C1716" s="705"/>
    </row>
    <row r="1717" spans="1:3" ht="14.25" x14ac:dyDescent="0.2">
      <c r="A1717" s="618"/>
      <c r="B1717" s="619"/>
      <c r="C1717" s="705"/>
    </row>
    <row r="1718" spans="1:3" ht="14.25" x14ac:dyDescent="0.2">
      <c r="A1718" s="618"/>
      <c r="B1718" s="619"/>
      <c r="C1718" s="705"/>
    </row>
    <row r="1719" spans="1:3" ht="14.25" x14ac:dyDescent="0.2">
      <c r="A1719" s="618"/>
      <c r="B1719" s="619"/>
      <c r="C1719" s="705"/>
    </row>
    <row r="1720" spans="1:3" ht="14.25" x14ac:dyDescent="0.2">
      <c r="A1720" s="618"/>
      <c r="B1720" s="619"/>
      <c r="C1720" s="705"/>
    </row>
    <row r="1721" spans="1:3" ht="14.25" x14ac:dyDescent="0.2">
      <c r="A1721" s="618"/>
      <c r="B1721" s="619"/>
      <c r="C1721" s="705"/>
    </row>
    <row r="1722" spans="1:3" ht="14.25" x14ac:dyDescent="0.2">
      <c r="A1722" s="618"/>
      <c r="B1722" s="619"/>
      <c r="C1722" s="705"/>
    </row>
    <row r="1723" spans="1:3" ht="14.25" x14ac:dyDescent="0.2">
      <c r="A1723" s="618"/>
      <c r="B1723" s="619"/>
      <c r="C1723" s="705"/>
    </row>
    <row r="1724" spans="1:3" ht="14.25" x14ac:dyDescent="0.2">
      <c r="A1724" s="618"/>
      <c r="B1724" s="619"/>
      <c r="C1724" s="705"/>
    </row>
    <row r="1725" spans="1:3" ht="14.25" x14ac:dyDescent="0.2">
      <c r="A1725" s="618"/>
      <c r="B1725" s="619"/>
      <c r="C1725" s="705"/>
    </row>
    <row r="1726" spans="1:3" ht="14.25" x14ac:dyDescent="0.2">
      <c r="A1726" s="618"/>
      <c r="B1726" s="619"/>
      <c r="C1726" s="705"/>
    </row>
    <row r="1727" spans="1:3" ht="14.25" x14ac:dyDescent="0.2">
      <c r="A1727" s="618"/>
      <c r="B1727" s="619"/>
      <c r="C1727" s="705"/>
    </row>
    <row r="1728" spans="1:3" ht="14.25" x14ac:dyDescent="0.2">
      <c r="A1728" s="618"/>
      <c r="B1728" s="619"/>
      <c r="C1728" s="705"/>
    </row>
    <row r="1729" spans="1:3" ht="14.25" x14ac:dyDescent="0.2">
      <c r="A1729" s="618"/>
      <c r="B1729" s="619"/>
      <c r="C1729" s="705"/>
    </row>
    <row r="1730" spans="1:3" ht="14.25" x14ac:dyDescent="0.2">
      <c r="A1730" s="618"/>
      <c r="B1730" s="619"/>
      <c r="C1730" s="705"/>
    </row>
    <row r="1731" spans="1:3" ht="14.25" x14ac:dyDescent="0.2">
      <c r="A1731" s="618"/>
      <c r="B1731" s="619"/>
      <c r="C1731" s="705"/>
    </row>
    <row r="1732" spans="1:3" ht="14.25" x14ac:dyDescent="0.2">
      <c r="A1732" s="618"/>
      <c r="B1732" s="619"/>
      <c r="C1732" s="705"/>
    </row>
    <row r="1733" spans="1:3" ht="14.25" x14ac:dyDescent="0.2">
      <c r="A1733" s="618"/>
      <c r="B1733" s="619"/>
      <c r="C1733" s="705"/>
    </row>
    <row r="1734" spans="1:3" ht="14.25" x14ac:dyDescent="0.2">
      <c r="A1734" s="618"/>
      <c r="B1734" s="619"/>
      <c r="C1734" s="705"/>
    </row>
    <row r="1735" spans="1:3" ht="14.25" x14ac:dyDescent="0.2">
      <c r="A1735" s="618"/>
      <c r="B1735" s="619"/>
      <c r="C1735" s="705"/>
    </row>
    <row r="1736" spans="1:3" ht="14.25" x14ac:dyDescent="0.2">
      <c r="A1736" s="618"/>
      <c r="B1736" s="619"/>
      <c r="C1736" s="705"/>
    </row>
    <row r="1737" spans="1:3" ht="14.25" x14ac:dyDescent="0.2">
      <c r="A1737" s="618"/>
      <c r="B1737" s="619"/>
      <c r="C1737" s="705"/>
    </row>
    <row r="1738" spans="1:3" ht="14.25" x14ac:dyDescent="0.2">
      <c r="A1738" s="618"/>
      <c r="B1738" s="619"/>
      <c r="C1738" s="705"/>
    </row>
    <row r="1739" spans="1:3" ht="14.25" x14ac:dyDescent="0.2">
      <c r="A1739" s="618"/>
      <c r="B1739" s="619"/>
      <c r="C1739" s="705"/>
    </row>
    <row r="1740" spans="1:3" ht="14.25" x14ac:dyDescent="0.2">
      <c r="A1740" s="618"/>
      <c r="B1740" s="619"/>
      <c r="C1740" s="705"/>
    </row>
    <row r="1741" spans="1:3" ht="14.25" x14ac:dyDescent="0.2">
      <c r="A1741" s="618"/>
      <c r="B1741" s="619"/>
      <c r="C1741" s="705"/>
    </row>
    <row r="1742" spans="1:3" ht="14.25" x14ac:dyDescent="0.2">
      <c r="A1742" s="618"/>
      <c r="B1742" s="619"/>
      <c r="C1742" s="705"/>
    </row>
    <row r="1743" spans="1:3" ht="14.25" x14ac:dyDescent="0.2">
      <c r="A1743" s="618"/>
      <c r="B1743" s="619"/>
      <c r="C1743" s="705"/>
    </row>
    <row r="1744" spans="1:3" ht="14.25" x14ac:dyDescent="0.2">
      <c r="A1744" s="618"/>
      <c r="B1744" s="619"/>
      <c r="C1744" s="705"/>
    </row>
    <row r="1745" spans="1:3" ht="14.25" x14ac:dyDescent="0.2">
      <c r="A1745" s="618"/>
      <c r="B1745" s="619"/>
      <c r="C1745" s="705"/>
    </row>
    <row r="1746" spans="1:3" ht="14.25" x14ac:dyDescent="0.2">
      <c r="A1746" s="618"/>
      <c r="B1746" s="619"/>
      <c r="C1746" s="705"/>
    </row>
    <row r="1747" spans="1:3" ht="14.25" x14ac:dyDescent="0.2">
      <c r="A1747" s="618"/>
      <c r="B1747" s="619"/>
      <c r="C1747" s="705"/>
    </row>
    <row r="1748" spans="1:3" ht="14.25" x14ac:dyDescent="0.2">
      <c r="A1748" s="618"/>
      <c r="B1748" s="619"/>
      <c r="C1748" s="705"/>
    </row>
    <row r="1749" spans="1:3" ht="14.25" x14ac:dyDescent="0.2">
      <c r="A1749" s="618"/>
      <c r="B1749" s="619"/>
      <c r="C1749" s="705"/>
    </row>
    <row r="1750" spans="1:3" ht="14.25" x14ac:dyDescent="0.2">
      <c r="A1750" s="618"/>
      <c r="B1750" s="619"/>
      <c r="C1750" s="705"/>
    </row>
    <row r="1751" spans="1:3" ht="14.25" x14ac:dyDescent="0.2">
      <c r="A1751" s="618"/>
      <c r="B1751" s="619"/>
      <c r="C1751" s="705"/>
    </row>
    <row r="1752" spans="1:3" ht="14.25" x14ac:dyDescent="0.2">
      <c r="A1752" s="618"/>
      <c r="B1752" s="619"/>
      <c r="C1752" s="705"/>
    </row>
    <row r="1753" spans="1:3" ht="14.25" x14ac:dyDescent="0.2">
      <c r="A1753" s="618"/>
      <c r="B1753" s="619"/>
      <c r="C1753" s="705"/>
    </row>
    <row r="1754" spans="1:3" ht="14.25" x14ac:dyDescent="0.2">
      <c r="A1754" s="618"/>
      <c r="B1754" s="619"/>
      <c r="C1754" s="705"/>
    </row>
    <row r="1755" spans="1:3" ht="14.25" x14ac:dyDescent="0.2">
      <c r="A1755" s="618"/>
      <c r="B1755" s="619"/>
      <c r="C1755" s="705"/>
    </row>
    <row r="1756" spans="1:3" ht="14.25" x14ac:dyDescent="0.2">
      <c r="A1756" s="618"/>
      <c r="B1756" s="619"/>
      <c r="C1756" s="705"/>
    </row>
    <row r="1757" spans="1:3" ht="14.25" x14ac:dyDescent="0.2">
      <c r="A1757" s="618"/>
      <c r="B1757" s="619"/>
      <c r="C1757" s="705"/>
    </row>
    <row r="1758" spans="1:3" ht="14.25" x14ac:dyDescent="0.2">
      <c r="A1758" s="618"/>
      <c r="B1758" s="619"/>
      <c r="C1758" s="705"/>
    </row>
    <row r="1759" spans="1:3" ht="14.25" x14ac:dyDescent="0.2">
      <c r="A1759" s="618"/>
      <c r="B1759" s="619"/>
      <c r="C1759" s="705"/>
    </row>
    <row r="1760" spans="1:3" ht="14.25" x14ac:dyDescent="0.2">
      <c r="A1760" s="618"/>
      <c r="B1760" s="619"/>
      <c r="C1760" s="705"/>
    </row>
    <row r="1761" spans="1:3" ht="14.25" x14ac:dyDescent="0.2">
      <c r="A1761" s="618"/>
      <c r="B1761" s="619"/>
      <c r="C1761" s="705"/>
    </row>
    <row r="1762" spans="1:3" ht="14.25" x14ac:dyDescent="0.2">
      <c r="A1762" s="618"/>
      <c r="B1762" s="619"/>
      <c r="C1762" s="705"/>
    </row>
    <row r="1763" spans="1:3" ht="14.25" x14ac:dyDescent="0.2">
      <c r="A1763" s="618"/>
      <c r="B1763" s="619"/>
      <c r="C1763" s="705"/>
    </row>
    <row r="1764" spans="1:3" ht="14.25" x14ac:dyDescent="0.2">
      <c r="A1764" s="618"/>
      <c r="B1764" s="619"/>
      <c r="C1764" s="705"/>
    </row>
    <row r="1765" spans="1:3" ht="14.25" x14ac:dyDescent="0.2">
      <c r="A1765" s="618"/>
      <c r="B1765" s="619"/>
      <c r="C1765" s="705"/>
    </row>
    <row r="1766" spans="1:3" ht="14.25" x14ac:dyDescent="0.2">
      <c r="A1766" s="618"/>
      <c r="B1766" s="619"/>
      <c r="C1766" s="705"/>
    </row>
    <row r="1767" spans="1:3" ht="14.25" x14ac:dyDescent="0.2">
      <c r="A1767" s="618"/>
      <c r="B1767" s="619"/>
      <c r="C1767" s="705"/>
    </row>
    <row r="1768" spans="1:3" ht="14.25" x14ac:dyDescent="0.2">
      <c r="A1768" s="618"/>
      <c r="B1768" s="619"/>
      <c r="C1768" s="705"/>
    </row>
    <row r="1769" spans="1:3" ht="14.25" x14ac:dyDescent="0.2">
      <c r="A1769" s="618"/>
      <c r="B1769" s="619"/>
      <c r="C1769" s="705"/>
    </row>
    <row r="1770" spans="1:3" ht="14.25" x14ac:dyDescent="0.2">
      <c r="A1770" s="618"/>
      <c r="B1770" s="619"/>
      <c r="C1770" s="705"/>
    </row>
    <row r="1771" spans="1:3" ht="14.25" x14ac:dyDescent="0.2">
      <c r="A1771" s="618"/>
      <c r="B1771" s="619"/>
      <c r="C1771" s="705"/>
    </row>
    <row r="1772" spans="1:3" ht="14.25" x14ac:dyDescent="0.2">
      <c r="A1772" s="618"/>
      <c r="B1772" s="619"/>
      <c r="C1772" s="705"/>
    </row>
    <row r="1773" spans="1:3" ht="14.25" x14ac:dyDescent="0.2">
      <c r="A1773" s="618"/>
      <c r="B1773" s="619"/>
      <c r="C1773" s="705"/>
    </row>
    <row r="1774" spans="1:3" ht="14.25" x14ac:dyDescent="0.2">
      <c r="A1774" s="618"/>
      <c r="B1774" s="619"/>
      <c r="C1774" s="705"/>
    </row>
    <row r="1775" spans="1:3" ht="14.25" x14ac:dyDescent="0.2">
      <c r="A1775" s="618"/>
      <c r="B1775" s="619"/>
      <c r="C1775" s="705"/>
    </row>
    <row r="1776" spans="1:3" ht="14.25" x14ac:dyDescent="0.2">
      <c r="A1776" s="618"/>
      <c r="B1776" s="619"/>
      <c r="C1776" s="705"/>
    </row>
    <row r="1777" spans="1:3" ht="14.25" x14ac:dyDescent="0.2">
      <c r="A1777" s="618"/>
      <c r="B1777" s="619"/>
      <c r="C1777" s="705"/>
    </row>
    <row r="1778" spans="1:3" ht="14.25" x14ac:dyDescent="0.2">
      <c r="A1778" s="618"/>
      <c r="B1778" s="619"/>
      <c r="C1778" s="705"/>
    </row>
    <row r="1779" spans="1:3" ht="14.25" x14ac:dyDescent="0.2">
      <c r="A1779" s="618"/>
      <c r="B1779" s="619"/>
      <c r="C1779" s="705"/>
    </row>
    <row r="1780" spans="1:3" ht="14.25" x14ac:dyDescent="0.2">
      <c r="A1780" s="618"/>
      <c r="B1780" s="619"/>
      <c r="C1780" s="705"/>
    </row>
    <row r="1781" spans="1:3" ht="14.25" x14ac:dyDescent="0.2">
      <c r="A1781" s="618"/>
      <c r="B1781" s="619"/>
      <c r="C1781" s="705"/>
    </row>
    <row r="1782" spans="1:3" ht="14.25" x14ac:dyDescent="0.2">
      <c r="A1782" s="618"/>
      <c r="B1782" s="619"/>
      <c r="C1782" s="705"/>
    </row>
    <row r="1783" spans="1:3" ht="14.25" x14ac:dyDescent="0.2">
      <c r="A1783" s="618"/>
      <c r="B1783" s="619"/>
      <c r="C1783" s="705"/>
    </row>
    <row r="1784" spans="1:3" ht="14.25" x14ac:dyDescent="0.2">
      <c r="A1784" s="618"/>
      <c r="B1784" s="619"/>
      <c r="C1784" s="705"/>
    </row>
  </sheetData>
  <mergeCells count="3">
    <mergeCell ref="A1:H1"/>
    <mergeCell ref="E22:F22"/>
    <mergeCell ref="G22:H22"/>
  </mergeCells>
  <printOptions horizontalCentered="1"/>
  <pageMargins left="0.51181102362204722" right="0.39370078740157483" top="0.51181102362204722" bottom="0.70866141732283472" header="0.51181102362204722" footer="0.35433070866141736"/>
  <pageSetup paperSize="9" scale="75" fitToHeight="0" orientation="landscape" horizontalDpi="1200" r:id="rId1"/>
  <headerFooter alignWithMargins="0">
    <oddFooter>&amp;C&amp;P</oddFooter>
  </headerFooter>
  <rowBreaks count="1" manualBreakCount="1">
    <brk id="4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10</vt:i4>
      </vt:variant>
    </vt:vector>
  </HeadingPairs>
  <TitlesOfParts>
    <vt:vector size="19" baseType="lpstr">
      <vt:lpstr>Rekapitulace stavby</vt:lpstr>
      <vt:lpstr>17-051 - Poděbrady ZUŠ</vt:lpstr>
      <vt:lpstr>ZTI_specifikace+cena</vt:lpstr>
      <vt:lpstr>UT</vt:lpstr>
      <vt:lpstr>ELINST</vt:lpstr>
      <vt:lpstr>Slaboproud</vt:lpstr>
      <vt:lpstr>VZT</vt:lpstr>
      <vt:lpstr>VZT_přemístění</vt:lpstr>
      <vt:lpstr>ELINST (2)</vt:lpstr>
      <vt:lpstr>'17-051 - Poděbrady ZUŠ'!Názvy_tisku</vt:lpstr>
      <vt:lpstr>'Rekapitulace stavby'!Názvy_tisku</vt:lpstr>
      <vt:lpstr>UT!Názvy_tisku</vt:lpstr>
      <vt:lpstr>VZT!Názvy_tisku</vt:lpstr>
      <vt:lpstr>VZT_přemístění!Názvy_tisku</vt:lpstr>
      <vt:lpstr>'17-051 - Poděbrady ZUŠ'!Oblast_tisku</vt:lpstr>
      <vt:lpstr>'Rekapitulace stavby'!Oblast_tisku</vt:lpstr>
      <vt:lpstr>UT!Oblast_tisku</vt:lpstr>
      <vt:lpstr>VZT!Oblast_tisku</vt:lpstr>
      <vt:lpstr>VZT_přemístění!Oblast_tisku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DESKTOP-KU4AFN9\Lenovo</dc:creator>
  <cp:lastModifiedBy>Viktorová Blanka</cp:lastModifiedBy>
  <dcterms:created xsi:type="dcterms:W3CDTF">2025-06-10T12:22:31Z</dcterms:created>
  <dcterms:modified xsi:type="dcterms:W3CDTF">2025-06-26T12:33:28Z</dcterms:modified>
</cp:coreProperties>
</file>