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krejcovad\Desktop\"/>
    </mc:Choice>
  </mc:AlternateContent>
  <bookViews>
    <workbookView xWindow="0" yWindow="0" windowWidth="0" windowHeight="0"/>
  </bookViews>
  <sheets>
    <sheet name="Rekapitulace stavby" sheetId="1" r:id="rId1"/>
    <sheet name="SO 00 - Ostatní a vedlejš..." sheetId="2" r:id="rId2"/>
    <sheet name="SO 01 - Zpevněné plochy" sheetId="3" r:id="rId3"/>
    <sheet name="SO 02 - Statika opěrných zdí" sheetId="4" r:id="rId4"/>
    <sheet name="SO 04 - 1 - Vodovod " sheetId="5" r:id="rId5"/>
    <sheet name="SO 04 - 2 - Kanalizace " sheetId="6" r:id="rId6"/>
    <sheet name="SO 04 - 3 - Oprava povrchů" sheetId="7" r:id="rId7"/>
    <sheet name="SO 305 - 1 - Odlučovač le..." sheetId="8" r:id="rId8"/>
    <sheet name="SO 305 - 2 - Odstranění s..." sheetId="9" r:id="rId9"/>
    <sheet name="3-1 - Stavební část" sheetId="10" r:id="rId10"/>
    <sheet name="3-2 - Elektroinstalace" sheetId="11" r:id="rId11"/>
    <sheet name="Seznam figur" sheetId="12" r:id="rId12"/>
  </sheets>
  <definedNames>
    <definedName name="_xlnm.Print_Area" localSheetId="0">'Rekapitulace stavby'!$D$4:$AO$76,'Rekapitulace stavby'!$C$82:$AQ$105</definedName>
    <definedName name="_xlnm.Print_Titles" localSheetId="0">'Rekapitulace stavby'!$92:$92</definedName>
    <definedName name="_xlnm._FilterDatabase" localSheetId="1" hidden="1">'SO 00 - Ostatní a vedlejš...'!$C$118:$K$141</definedName>
    <definedName name="_xlnm.Print_Area" localSheetId="1">'SO 00 - Ostatní a vedlejš...'!$C$4:$J$76,'SO 00 - Ostatní a vedlejš...'!$C$106:$J$141</definedName>
    <definedName name="_xlnm.Print_Titles" localSheetId="1">'SO 00 - Ostatní a vedlejš...'!$118:$118</definedName>
    <definedName name="_xlnm._FilterDatabase" localSheetId="2" hidden="1">'SO 01 - Zpevněné plochy'!$C$123:$K$241</definedName>
    <definedName name="_xlnm.Print_Area" localSheetId="2">'SO 01 - Zpevněné plochy'!$C$4:$J$76,'SO 01 - Zpevněné plochy'!$C$111:$J$241</definedName>
    <definedName name="_xlnm.Print_Titles" localSheetId="2">'SO 01 - Zpevněné plochy'!$123:$123</definedName>
    <definedName name="_xlnm._FilterDatabase" localSheetId="3" hidden="1">'SO 02 - Statika opěrných zdí'!$C$122:$K$157</definedName>
    <definedName name="_xlnm.Print_Area" localSheetId="3">'SO 02 - Statika opěrných zdí'!$C$4:$J$76,'SO 02 - Statika opěrných zdí'!$C$110:$J$157</definedName>
    <definedName name="_xlnm.Print_Titles" localSheetId="3">'SO 02 - Statika opěrných zdí'!$122:$122</definedName>
    <definedName name="_xlnm._FilterDatabase" localSheetId="4" hidden="1">'SO 04 - 1 - Vodovod '!$C$122:$K$267</definedName>
    <definedName name="_xlnm.Print_Area" localSheetId="4">'SO 04 - 1 - Vodovod '!$C$4:$J$76,'SO 04 - 1 - Vodovod '!$C$110:$J$267</definedName>
    <definedName name="_xlnm.Print_Titles" localSheetId="4">'SO 04 - 1 - Vodovod '!$122:$122</definedName>
    <definedName name="_xlnm._FilterDatabase" localSheetId="5" hidden="1">'SO 04 - 2 - Kanalizace '!$C$121:$K$252</definedName>
    <definedName name="_xlnm.Print_Area" localSheetId="5">'SO 04 - 2 - Kanalizace '!$C$4:$J$76,'SO 04 - 2 - Kanalizace '!$C$109:$J$252</definedName>
    <definedName name="_xlnm.Print_Titles" localSheetId="5">'SO 04 - 2 - Kanalizace '!$121:$121</definedName>
    <definedName name="_xlnm._FilterDatabase" localSheetId="6" hidden="1">'SO 04 - 3 - Oprava povrchů'!$C$122:$K$147</definedName>
    <definedName name="_xlnm.Print_Area" localSheetId="6">'SO 04 - 3 - Oprava povrchů'!$C$4:$J$76,'SO 04 - 3 - Oprava povrchů'!$C$110:$J$147</definedName>
    <definedName name="_xlnm.Print_Titles" localSheetId="6">'SO 04 - 3 - Oprava povrchů'!$122:$122</definedName>
    <definedName name="_xlnm._FilterDatabase" localSheetId="7" hidden="1">'SO 305 - 1 - Odlučovač le...'!$C$123:$K$242</definedName>
    <definedName name="_xlnm.Print_Area" localSheetId="7">'SO 305 - 1 - Odlučovač le...'!$C$4:$J$76,'SO 305 - 1 - Odlučovač le...'!$C$111:$J$242</definedName>
    <definedName name="_xlnm.Print_Titles" localSheetId="7">'SO 305 - 1 - Odlučovač le...'!$123:$123</definedName>
    <definedName name="_xlnm._FilterDatabase" localSheetId="8" hidden="1">'SO 305 - 2 - Odstranění s...'!$C$121:$K$146</definedName>
    <definedName name="_xlnm.Print_Area" localSheetId="8">'SO 305 - 2 - Odstranění s...'!$C$4:$J$76,'SO 305 - 2 - Odstranění s...'!$C$109:$J$146</definedName>
    <definedName name="_xlnm.Print_Titles" localSheetId="8">'SO 305 - 2 - Odstranění s...'!$121:$121</definedName>
    <definedName name="_xlnm._FilterDatabase" localSheetId="9" hidden="1">'3-1 - Stavební část'!$C$115:$K$267</definedName>
    <definedName name="_xlnm.Print_Area" localSheetId="9">'3-1 - Stavební část'!$C$4:$J$76,'3-1 - Stavební část'!$C$103:$J$267</definedName>
    <definedName name="_xlnm.Print_Titles" localSheetId="9">'3-1 - Stavební část'!$115:$115</definedName>
    <definedName name="_xlnm._FilterDatabase" localSheetId="10" hidden="1">'3-2 - Elektroinstalace'!$C$115:$K$153</definedName>
    <definedName name="_xlnm.Print_Area" localSheetId="10">'3-2 - Elektroinstalace'!$C$4:$J$76,'3-2 - Elektroinstalace'!$C$103:$J$153</definedName>
    <definedName name="_xlnm.Print_Titles" localSheetId="10">'3-2 - Elektroinstalace'!$115:$115</definedName>
    <definedName name="_xlnm.Print_Area" localSheetId="11">'Seznam figur'!$C$4:$G$132</definedName>
    <definedName name="_xlnm.Print_Titles" localSheetId="11">'Seznam figur'!$9:$9</definedName>
  </definedNames>
  <calcPr/>
</workbook>
</file>

<file path=xl/calcChain.xml><?xml version="1.0" encoding="utf-8"?>
<calcChain xmlns="http://schemas.openxmlformats.org/spreadsheetml/2006/main">
  <c i="12" l="1" r="D7"/>
  <c i="11" r="J37"/>
  <c r="J36"/>
  <c i="1" r="AY104"/>
  <c i="11" r="J35"/>
  <c i="1" r="AX104"/>
  <c i="11"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F110"/>
  <c r="E108"/>
  <c r="F89"/>
  <c r="E87"/>
  <c r="J24"/>
  <c r="E24"/>
  <c r="J92"/>
  <c r="J23"/>
  <c r="J21"/>
  <c r="E21"/>
  <c r="J112"/>
  <c r="J20"/>
  <c r="J18"/>
  <c r="E18"/>
  <c r="F113"/>
  <c r="J17"/>
  <c r="J15"/>
  <c r="E15"/>
  <c r="F112"/>
  <c r="J14"/>
  <c r="J12"/>
  <c r="J89"/>
  <c r="E7"/>
  <c r="E106"/>
  <c i="10" r="J37"/>
  <c r="J36"/>
  <c i="1" r="AY103"/>
  <c i="10" r="J35"/>
  <c i="1" r="AX103"/>
  <c i="10" r="BI267"/>
  <c r="BH267"/>
  <c r="BG267"/>
  <c r="BF267"/>
  <c r="T267"/>
  <c r="R267"/>
  <c r="P267"/>
  <c r="BI266"/>
  <c r="BH266"/>
  <c r="BG266"/>
  <c r="BF266"/>
  <c r="T266"/>
  <c r="R266"/>
  <c r="P266"/>
  <c r="BI265"/>
  <c r="BH265"/>
  <c r="BG265"/>
  <c r="BF265"/>
  <c r="T265"/>
  <c r="R265"/>
  <c r="P265"/>
  <c r="BI264"/>
  <c r="BH264"/>
  <c r="BG264"/>
  <c r="BF264"/>
  <c r="T264"/>
  <c r="R264"/>
  <c r="P264"/>
  <c r="BI263"/>
  <c r="BH263"/>
  <c r="BG263"/>
  <c r="BF263"/>
  <c r="T263"/>
  <c r="R263"/>
  <c r="P263"/>
  <c r="BI262"/>
  <c r="BH262"/>
  <c r="BG262"/>
  <c r="BF262"/>
  <c r="T262"/>
  <c r="R262"/>
  <c r="P262"/>
  <c r="BI261"/>
  <c r="BH261"/>
  <c r="BG261"/>
  <c r="BF261"/>
  <c r="T261"/>
  <c r="R261"/>
  <c r="P261"/>
  <c r="BI260"/>
  <c r="BH260"/>
  <c r="BG260"/>
  <c r="BF260"/>
  <c r="T260"/>
  <c r="R260"/>
  <c r="P260"/>
  <c r="BI259"/>
  <c r="BH259"/>
  <c r="BG259"/>
  <c r="BF259"/>
  <c r="T259"/>
  <c r="R259"/>
  <c r="P259"/>
  <c r="BI258"/>
  <c r="BH258"/>
  <c r="BG258"/>
  <c r="BF258"/>
  <c r="T258"/>
  <c r="R258"/>
  <c r="P258"/>
  <c r="BI257"/>
  <c r="BH257"/>
  <c r="BG257"/>
  <c r="BF257"/>
  <c r="T257"/>
  <c r="R257"/>
  <c r="P257"/>
  <c r="BI254"/>
  <c r="BH254"/>
  <c r="BG254"/>
  <c r="BF254"/>
  <c r="T254"/>
  <c r="R254"/>
  <c r="P254"/>
  <c r="BI251"/>
  <c r="BH251"/>
  <c r="BG251"/>
  <c r="BF251"/>
  <c r="T251"/>
  <c r="R251"/>
  <c r="P251"/>
  <c r="BI248"/>
  <c r="BH248"/>
  <c r="BG248"/>
  <c r="BF248"/>
  <c r="T248"/>
  <c r="R248"/>
  <c r="P248"/>
  <c r="BI247"/>
  <c r="BH247"/>
  <c r="BG247"/>
  <c r="BF247"/>
  <c r="T247"/>
  <c r="R247"/>
  <c r="P247"/>
  <c r="BI244"/>
  <c r="BH244"/>
  <c r="BG244"/>
  <c r="BF244"/>
  <c r="T244"/>
  <c r="R244"/>
  <c r="P244"/>
  <c r="BI241"/>
  <c r="BH241"/>
  <c r="BG241"/>
  <c r="BF241"/>
  <c r="T241"/>
  <c r="R241"/>
  <c r="P241"/>
  <c r="BI240"/>
  <c r="BH240"/>
  <c r="BG240"/>
  <c r="BF240"/>
  <c r="T240"/>
  <c r="R240"/>
  <c r="P240"/>
  <c r="BI239"/>
  <c r="BH239"/>
  <c r="BG239"/>
  <c r="BF239"/>
  <c r="T239"/>
  <c r="R239"/>
  <c r="P239"/>
  <c r="BI238"/>
  <c r="BH238"/>
  <c r="BG238"/>
  <c r="BF238"/>
  <c r="T238"/>
  <c r="R238"/>
  <c r="P238"/>
  <c r="BI237"/>
  <c r="BH237"/>
  <c r="BG237"/>
  <c r="BF237"/>
  <c r="T237"/>
  <c r="R237"/>
  <c r="P237"/>
  <c r="BI236"/>
  <c r="BH236"/>
  <c r="BG236"/>
  <c r="BF236"/>
  <c r="T236"/>
  <c r="R236"/>
  <c r="P236"/>
  <c r="BI235"/>
  <c r="BH235"/>
  <c r="BG235"/>
  <c r="BF235"/>
  <c r="T235"/>
  <c r="R235"/>
  <c r="P235"/>
  <c r="BI234"/>
  <c r="BH234"/>
  <c r="BG234"/>
  <c r="BF234"/>
  <c r="T234"/>
  <c r="R234"/>
  <c r="P234"/>
  <c r="BI233"/>
  <c r="BH233"/>
  <c r="BG233"/>
  <c r="BF233"/>
  <c r="T233"/>
  <c r="R233"/>
  <c r="P233"/>
  <c r="BI232"/>
  <c r="BH232"/>
  <c r="BG232"/>
  <c r="BF232"/>
  <c r="T232"/>
  <c r="R232"/>
  <c r="P232"/>
  <c r="BI231"/>
  <c r="BH231"/>
  <c r="BG231"/>
  <c r="BF231"/>
  <c r="T231"/>
  <c r="R231"/>
  <c r="P231"/>
  <c r="BI227"/>
  <c r="BH227"/>
  <c r="BG227"/>
  <c r="BF227"/>
  <c r="T227"/>
  <c r="R227"/>
  <c r="P227"/>
  <c r="BI223"/>
  <c r="BH223"/>
  <c r="BG223"/>
  <c r="BF223"/>
  <c r="T223"/>
  <c r="R223"/>
  <c r="P223"/>
  <c r="BI222"/>
  <c r="BH222"/>
  <c r="BG222"/>
  <c r="BF222"/>
  <c r="T222"/>
  <c r="R222"/>
  <c r="P222"/>
  <c r="BI221"/>
  <c r="BH221"/>
  <c r="BG221"/>
  <c r="BF221"/>
  <c r="T221"/>
  <c r="R221"/>
  <c r="P221"/>
  <c r="BI220"/>
  <c r="BH220"/>
  <c r="BG220"/>
  <c r="BF220"/>
  <c r="T220"/>
  <c r="R220"/>
  <c r="P220"/>
  <c r="BI219"/>
  <c r="BH219"/>
  <c r="BG219"/>
  <c r="BF219"/>
  <c r="T219"/>
  <c r="R219"/>
  <c r="P219"/>
  <c r="BI218"/>
  <c r="BH218"/>
  <c r="BG218"/>
  <c r="BF218"/>
  <c r="T218"/>
  <c r="R218"/>
  <c r="P218"/>
  <c r="BI217"/>
  <c r="BH217"/>
  <c r="BG217"/>
  <c r="BF217"/>
  <c r="T217"/>
  <c r="R217"/>
  <c r="P217"/>
  <c r="BI216"/>
  <c r="BH216"/>
  <c r="BG216"/>
  <c r="BF216"/>
  <c r="T216"/>
  <c r="R216"/>
  <c r="P216"/>
  <c r="BI215"/>
  <c r="BH215"/>
  <c r="BG215"/>
  <c r="BF215"/>
  <c r="T215"/>
  <c r="R215"/>
  <c r="P215"/>
  <c r="BI212"/>
  <c r="BH212"/>
  <c r="BG212"/>
  <c r="BF212"/>
  <c r="T212"/>
  <c r="R212"/>
  <c r="P212"/>
  <c r="BI211"/>
  <c r="BH211"/>
  <c r="BG211"/>
  <c r="BF211"/>
  <c r="T211"/>
  <c r="R211"/>
  <c r="P211"/>
  <c r="BI210"/>
  <c r="BH210"/>
  <c r="BG210"/>
  <c r="BF210"/>
  <c r="T210"/>
  <c r="R210"/>
  <c r="P210"/>
  <c r="BI209"/>
  <c r="BH209"/>
  <c r="BG209"/>
  <c r="BF209"/>
  <c r="T209"/>
  <c r="R209"/>
  <c r="P209"/>
  <c r="BI208"/>
  <c r="BH208"/>
  <c r="BG208"/>
  <c r="BF208"/>
  <c r="T208"/>
  <c r="R208"/>
  <c r="P208"/>
  <c r="BI205"/>
  <c r="BH205"/>
  <c r="BG205"/>
  <c r="BF205"/>
  <c r="T205"/>
  <c r="R205"/>
  <c r="P205"/>
  <c r="BI202"/>
  <c r="BH202"/>
  <c r="BG202"/>
  <c r="BF202"/>
  <c r="T202"/>
  <c r="R202"/>
  <c r="P202"/>
  <c r="BI201"/>
  <c r="BH201"/>
  <c r="BG201"/>
  <c r="BF201"/>
  <c r="T201"/>
  <c r="R201"/>
  <c r="P201"/>
  <c r="BI198"/>
  <c r="BH198"/>
  <c r="BG198"/>
  <c r="BF198"/>
  <c r="T198"/>
  <c r="R198"/>
  <c r="P198"/>
  <c r="BI197"/>
  <c r="BH197"/>
  <c r="BG197"/>
  <c r="BF197"/>
  <c r="T197"/>
  <c r="R197"/>
  <c r="P197"/>
  <c r="BI196"/>
  <c r="BH196"/>
  <c r="BG196"/>
  <c r="BF196"/>
  <c r="T196"/>
  <c r="R196"/>
  <c r="P196"/>
  <c r="BI195"/>
  <c r="BH195"/>
  <c r="BG195"/>
  <c r="BF195"/>
  <c r="T195"/>
  <c r="R195"/>
  <c r="P195"/>
  <c r="BI194"/>
  <c r="BH194"/>
  <c r="BG194"/>
  <c r="BF194"/>
  <c r="T194"/>
  <c r="R194"/>
  <c r="P194"/>
  <c r="BI190"/>
  <c r="BH190"/>
  <c r="BG190"/>
  <c r="BF190"/>
  <c r="T190"/>
  <c r="R190"/>
  <c r="P190"/>
  <c r="BI186"/>
  <c r="BH186"/>
  <c r="BG186"/>
  <c r="BF186"/>
  <c r="T186"/>
  <c r="R186"/>
  <c r="P186"/>
  <c r="BI185"/>
  <c r="BH185"/>
  <c r="BG185"/>
  <c r="BF185"/>
  <c r="T185"/>
  <c r="R185"/>
  <c r="P185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2"/>
  <c r="BH172"/>
  <c r="BG172"/>
  <c r="BF172"/>
  <c r="T172"/>
  <c r="R172"/>
  <c r="P172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3"/>
  <c r="BH153"/>
  <c r="BG153"/>
  <c r="BF153"/>
  <c r="T153"/>
  <c r="R153"/>
  <c r="P153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5"/>
  <c r="BH145"/>
  <c r="BG145"/>
  <c r="BF145"/>
  <c r="T145"/>
  <c r="R145"/>
  <c r="P145"/>
  <c r="BI141"/>
  <c r="BH141"/>
  <c r="BG141"/>
  <c r="BF141"/>
  <c r="T141"/>
  <c r="R141"/>
  <c r="P141"/>
  <c r="BI137"/>
  <c r="BH137"/>
  <c r="BG137"/>
  <c r="BF137"/>
  <c r="T137"/>
  <c r="R137"/>
  <c r="P137"/>
  <c r="BI133"/>
  <c r="BH133"/>
  <c r="BG133"/>
  <c r="BF133"/>
  <c r="T133"/>
  <c r="R133"/>
  <c r="P133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0"/>
  <c r="BH120"/>
  <c r="BG120"/>
  <c r="BF120"/>
  <c r="T120"/>
  <c r="R120"/>
  <c r="P120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F110"/>
  <c r="E108"/>
  <c r="F89"/>
  <c r="E87"/>
  <c r="J24"/>
  <c r="E24"/>
  <c r="J92"/>
  <c r="J23"/>
  <c r="J21"/>
  <c r="E21"/>
  <c r="J112"/>
  <c r="J20"/>
  <c r="J18"/>
  <c r="E18"/>
  <c r="F113"/>
  <c r="J17"/>
  <c r="J15"/>
  <c r="E15"/>
  <c r="F112"/>
  <c r="J14"/>
  <c r="J12"/>
  <c r="J110"/>
  <c r="E7"/>
  <c r="E106"/>
  <c i="9" r="J37"/>
  <c r="J36"/>
  <c i="1" r="AY102"/>
  <c i="9" r="J35"/>
  <c i="1" r="AX102"/>
  <c i="9" r="BI146"/>
  <c r="BH146"/>
  <c r="BG146"/>
  <c r="BF146"/>
  <c r="T146"/>
  <c r="T145"/>
  <c r="T144"/>
  <c r="R146"/>
  <c r="R145"/>
  <c r="R144"/>
  <c r="P146"/>
  <c r="P145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39"/>
  <c r="BH139"/>
  <c r="BG139"/>
  <c r="BF139"/>
  <c r="T139"/>
  <c r="R139"/>
  <c r="P139"/>
  <c r="BI138"/>
  <c r="BH138"/>
  <c r="BG138"/>
  <c r="BF138"/>
  <c r="T138"/>
  <c r="R138"/>
  <c r="P138"/>
  <c r="BI136"/>
  <c r="BH136"/>
  <c r="BG136"/>
  <c r="BF136"/>
  <c r="T136"/>
  <c r="R136"/>
  <c r="P136"/>
  <c r="BI135"/>
  <c r="BH135"/>
  <c r="BG135"/>
  <c r="BF135"/>
  <c r="T135"/>
  <c r="R135"/>
  <c r="P135"/>
  <c r="BI131"/>
  <c r="BH131"/>
  <c r="BG131"/>
  <c r="BF131"/>
  <c r="T131"/>
  <c r="R131"/>
  <c r="P131"/>
  <c r="BI130"/>
  <c r="BH130"/>
  <c r="BG130"/>
  <c r="BF130"/>
  <c r="T130"/>
  <c r="R130"/>
  <c r="P130"/>
  <c r="BI127"/>
  <c r="BH127"/>
  <c r="BG127"/>
  <c r="BF127"/>
  <c r="T127"/>
  <c r="R127"/>
  <c r="P127"/>
  <c r="BI125"/>
  <c r="BH125"/>
  <c r="BG125"/>
  <c r="BF125"/>
  <c r="T125"/>
  <c r="R125"/>
  <c r="P125"/>
  <c r="J119"/>
  <c r="J118"/>
  <c r="F118"/>
  <c r="F116"/>
  <c r="E114"/>
  <c r="J92"/>
  <c r="J91"/>
  <c r="F91"/>
  <c r="F89"/>
  <c r="E87"/>
  <c r="J18"/>
  <c r="E18"/>
  <c r="F119"/>
  <c r="J17"/>
  <c r="J12"/>
  <c r="J89"/>
  <c r="E7"/>
  <c r="E112"/>
  <c i="8" r="J37"/>
  <c r="J36"/>
  <c i="1" r="AY101"/>
  <c i="8" r="J35"/>
  <c i="1" r="AX101"/>
  <c i="8" r="BI242"/>
  <c r="BH242"/>
  <c r="BG242"/>
  <c r="BF242"/>
  <c r="T242"/>
  <c r="T241"/>
  <c r="T240"/>
  <c r="R242"/>
  <c r="R241"/>
  <c r="R240"/>
  <c r="P242"/>
  <c r="P241"/>
  <c r="P240"/>
  <c r="BI239"/>
  <c r="BH239"/>
  <c r="BG239"/>
  <c r="BF239"/>
  <c r="T239"/>
  <c r="T238"/>
  <c r="R239"/>
  <c r="R238"/>
  <c r="P239"/>
  <c r="P238"/>
  <c r="BI237"/>
  <c r="BH237"/>
  <c r="BG237"/>
  <c r="BF237"/>
  <c r="T237"/>
  <c r="R237"/>
  <c r="P237"/>
  <c r="BI236"/>
  <c r="BH236"/>
  <c r="BG236"/>
  <c r="BF236"/>
  <c r="T236"/>
  <c r="R236"/>
  <c r="P236"/>
  <c r="BI231"/>
  <c r="BH231"/>
  <c r="BG231"/>
  <c r="BF231"/>
  <c r="T231"/>
  <c r="R231"/>
  <c r="P231"/>
  <c r="BI229"/>
  <c r="BH229"/>
  <c r="BG229"/>
  <c r="BF229"/>
  <c r="T229"/>
  <c r="R229"/>
  <c r="P229"/>
  <c r="BI227"/>
  <c r="BH227"/>
  <c r="BG227"/>
  <c r="BF227"/>
  <c r="T227"/>
  <c r="R227"/>
  <c r="P227"/>
  <c r="BI226"/>
  <c r="BH226"/>
  <c r="BG226"/>
  <c r="BF226"/>
  <c r="T226"/>
  <c r="R226"/>
  <c r="P226"/>
  <c r="BI224"/>
  <c r="BH224"/>
  <c r="BG224"/>
  <c r="BF224"/>
  <c r="T224"/>
  <c r="R224"/>
  <c r="P224"/>
  <c r="BI223"/>
  <c r="BH223"/>
  <c r="BG223"/>
  <c r="BF223"/>
  <c r="T223"/>
  <c r="R223"/>
  <c r="P223"/>
  <c r="BI222"/>
  <c r="BH222"/>
  <c r="BG222"/>
  <c r="BF222"/>
  <c r="T222"/>
  <c r="R222"/>
  <c r="P222"/>
  <c r="BI221"/>
  <c r="BH221"/>
  <c r="BG221"/>
  <c r="BF221"/>
  <c r="T221"/>
  <c r="R221"/>
  <c r="P221"/>
  <c r="BI220"/>
  <c r="BH220"/>
  <c r="BG220"/>
  <c r="BF220"/>
  <c r="T220"/>
  <c r="R220"/>
  <c r="P220"/>
  <c r="BI219"/>
  <c r="BH219"/>
  <c r="BG219"/>
  <c r="BF219"/>
  <c r="T219"/>
  <c r="R219"/>
  <c r="P219"/>
  <c r="BI218"/>
  <c r="BH218"/>
  <c r="BG218"/>
  <c r="BF218"/>
  <c r="T218"/>
  <c r="R218"/>
  <c r="P218"/>
  <c r="BI217"/>
  <c r="BH217"/>
  <c r="BG217"/>
  <c r="BF217"/>
  <c r="T217"/>
  <c r="R217"/>
  <c r="P217"/>
  <c r="BI216"/>
  <c r="BH216"/>
  <c r="BG216"/>
  <c r="BF216"/>
  <c r="T216"/>
  <c r="R216"/>
  <c r="P216"/>
  <c r="BI215"/>
  <c r="BH215"/>
  <c r="BG215"/>
  <c r="BF215"/>
  <c r="T215"/>
  <c r="R215"/>
  <c r="P215"/>
  <c r="BI214"/>
  <c r="BH214"/>
  <c r="BG214"/>
  <c r="BF214"/>
  <c r="T214"/>
  <c r="R214"/>
  <c r="P214"/>
  <c r="BI212"/>
  <c r="BH212"/>
  <c r="BG212"/>
  <c r="BF212"/>
  <c r="T212"/>
  <c r="R212"/>
  <c r="P212"/>
  <c r="BI210"/>
  <c r="BH210"/>
  <c r="BG210"/>
  <c r="BF210"/>
  <c r="T210"/>
  <c r="R210"/>
  <c r="P210"/>
  <c r="BI209"/>
  <c r="BH209"/>
  <c r="BG209"/>
  <c r="BF209"/>
  <c r="T209"/>
  <c r="R209"/>
  <c r="P209"/>
  <c r="BI208"/>
  <c r="BH208"/>
  <c r="BG208"/>
  <c r="BF208"/>
  <c r="T208"/>
  <c r="R208"/>
  <c r="P208"/>
  <c r="BI207"/>
  <c r="BH207"/>
  <c r="BG207"/>
  <c r="BF207"/>
  <c r="T207"/>
  <c r="R207"/>
  <c r="P207"/>
  <c r="BI203"/>
  <c r="BH203"/>
  <c r="BG203"/>
  <c r="BF203"/>
  <c r="T203"/>
  <c r="R203"/>
  <c r="P203"/>
  <c r="BI201"/>
  <c r="BH201"/>
  <c r="BG201"/>
  <c r="BF201"/>
  <c r="T201"/>
  <c r="R201"/>
  <c r="P201"/>
  <c r="BI200"/>
  <c r="BH200"/>
  <c r="BG200"/>
  <c r="BF200"/>
  <c r="T200"/>
  <c r="R200"/>
  <c r="P200"/>
  <c r="BI199"/>
  <c r="BH199"/>
  <c r="BG199"/>
  <c r="BF199"/>
  <c r="T199"/>
  <c r="R199"/>
  <c r="P199"/>
  <c r="BI196"/>
  <c r="BH196"/>
  <c r="BG196"/>
  <c r="BF196"/>
  <c r="T196"/>
  <c r="R196"/>
  <c r="P196"/>
  <c r="BI194"/>
  <c r="BH194"/>
  <c r="BG194"/>
  <c r="BF194"/>
  <c r="T194"/>
  <c r="R194"/>
  <c r="P194"/>
  <c r="BI192"/>
  <c r="BH192"/>
  <c r="BG192"/>
  <c r="BF192"/>
  <c r="T192"/>
  <c r="R192"/>
  <c r="P192"/>
  <c r="BI190"/>
  <c r="BH190"/>
  <c r="BG190"/>
  <c r="BF190"/>
  <c r="T190"/>
  <c r="R190"/>
  <c r="P190"/>
  <c r="BI188"/>
  <c r="BH188"/>
  <c r="BG188"/>
  <c r="BF188"/>
  <c r="T188"/>
  <c r="R188"/>
  <c r="P188"/>
  <c r="BI185"/>
  <c r="BH185"/>
  <c r="BG185"/>
  <c r="BF185"/>
  <c r="T185"/>
  <c r="R185"/>
  <c r="P185"/>
  <c r="BI183"/>
  <c r="BH183"/>
  <c r="BG183"/>
  <c r="BF183"/>
  <c r="T183"/>
  <c r="T182"/>
  <c r="R183"/>
  <c r="R182"/>
  <c r="P183"/>
  <c r="P182"/>
  <c r="BI176"/>
  <c r="BH176"/>
  <c r="BG176"/>
  <c r="BF176"/>
  <c r="T176"/>
  <c r="R176"/>
  <c r="P176"/>
  <c r="BI174"/>
  <c r="BH174"/>
  <c r="BG174"/>
  <c r="BF174"/>
  <c r="T174"/>
  <c r="R174"/>
  <c r="P174"/>
  <c r="BI171"/>
  <c r="BH171"/>
  <c r="BG171"/>
  <c r="BF171"/>
  <c r="T171"/>
  <c r="R171"/>
  <c r="P171"/>
  <c r="BI169"/>
  <c r="BH169"/>
  <c r="BG169"/>
  <c r="BF169"/>
  <c r="T169"/>
  <c r="R169"/>
  <c r="P169"/>
  <c r="BI162"/>
  <c r="BH162"/>
  <c r="BG162"/>
  <c r="BF162"/>
  <c r="T162"/>
  <c r="R162"/>
  <c r="P162"/>
  <c r="BI159"/>
  <c r="BH159"/>
  <c r="BG159"/>
  <c r="BF159"/>
  <c r="T159"/>
  <c r="R159"/>
  <c r="P159"/>
  <c r="BI155"/>
  <c r="BH155"/>
  <c r="BG155"/>
  <c r="BF155"/>
  <c r="T155"/>
  <c r="R155"/>
  <c r="P155"/>
  <c r="BI152"/>
  <c r="BH152"/>
  <c r="BG152"/>
  <c r="BF152"/>
  <c r="T152"/>
  <c r="R152"/>
  <c r="P152"/>
  <c r="BI150"/>
  <c r="BH150"/>
  <c r="BG150"/>
  <c r="BF150"/>
  <c r="T150"/>
  <c r="R150"/>
  <c r="P150"/>
  <c r="BI149"/>
  <c r="BH149"/>
  <c r="BG149"/>
  <c r="BF149"/>
  <c r="T149"/>
  <c r="R149"/>
  <c r="P149"/>
  <c r="BI145"/>
  <c r="BH145"/>
  <c r="BG145"/>
  <c r="BF145"/>
  <c r="T145"/>
  <c r="R145"/>
  <c r="P145"/>
  <c r="BI142"/>
  <c r="BH142"/>
  <c r="BG142"/>
  <c r="BF142"/>
  <c r="T142"/>
  <c r="R142"/>
  <c r="P142"/>
  <c r="BI139"/>
  <c r="BH139"/>
  <c r="BG139"/>
  <c r="BF139"/>
  <c r="T139"/>
  <c r="R139"/>
  <c r="P139"/>
  <c r="BI136"/>
  <c r="BH136"/>
  <c r="BG136"/>
  <c r="BF136"/>
  <c r="T136"/>
  <c r="R136"/>
  <c r="P136"/>
  <c r="BI133"/>
  <c r="BH133"/>
  <c r="BG133"/>
  <c r="BF133"/>
  <c r="T133"/>
  <c r="R133"/>
  <c r="P133"/>
  <c r="BI127"/>
  <c r="BH127"/>
  <c r="BG127"/>
  <c r="BF127"/>
  <c r="T127"/>
  <c r="R127"/>
  <c r="P127"/>
  <c r="J121"/>
  <c r="J120"/>
  <c r="F120"/>
  <c r="F118"/>
  <c r="E116"/>
  <c r="J92"/>
  <c r="J91"/>
  <c r="F91"/>
  <c r="F89"/>
  <c r="E87"/>
  <c r="J18"/>
  <c r="E18"/>
  <c r="F92"/>
  <c r="J17"/>
  <c r="J12"/>
  <c r="J89"/>
  <c r="E7"/>
  <c r="E114"/>
  <c i="7" r="J37"/>
  <c r="J36"/>
  <c i="1" r="AY100"/>
  <c i="7" r="J35"/>
  <c i="1" r="AX100"/>
  <c i="7" r="BI147"/>
  <c r="BH147"/>
  <c r="BG147"/>
  <c r="BF147"/>
  <c r="T147"/>
  <c r="R147"/>
  <c r="P147"/>
  <c r="BI146"/>
  <c r="BH146"/>
  <c r="BG146"/>
  <c r="BF146"/>
  <c r="T146"/>
  <c r="R146"/>
  <c r="P146"/>
  <c r="BI144"/>
  <c r="BH144"/>
  <c r="BG144"/>
  <c r="BF144"/>
  <c r="T144"/>
  <c r="T143"/>
  <c r="R144"/>
  <c r="R143"/>
  <c r="P144"/>
  <c r="P143"/>
  <c r="BI142"/>
  <c r="BH142"/>
  <c r="BG142"/>
  <c r="BF142"/>
  <c r="T142"/>
  <c r="R142"/>
  <c r="P142"/>
  <c r="BI141"/>
  <c r="BH141"/>
  <c r="BG141"/>
  <c r="BF141"/>
  <c r="T141"/>
  <c r="R141"/>
  <c r="P141"/>
  <c r="BI139"/>
  <c r="BH139"/>
  <c r="BG139"/>
  <c r="BF139"/>
  <c r="T139"/>
  <c r="R139"/>
  <c r="P139"/>
  <c r="BI138"/>
  <c r="BH138"/>
  <c r="BG138"/>
  <c r="BF138"/>
  <c r="T138"/>
  <c r="R138"/>
  <c r="P138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7"/>
  <c r="BH127"/>
  <c r="BG127"/>
  <c r="BF127"/>
  <c r="T127"/>
  <c r="R127"/>
  <c r="P127"/>
  <c r="BI126"/>
  <c r="BH126"/>
  <c r="BG126"/>
  <c r="BF126"/>
  <c r="T126"/>
  <c r="R126"/>
  <c r="P126"/>
  <c r="J120"/>
  <c r="J119"/>
  <c r="F119"/>
  <c r="F117"/>
  <c r="E115"/>
  <c r="J92"/>
  <c r="J91"/>
  <c r="F91"/>
  <c r="F89"/>
  <c r="E87"/>
  <c r="J18"/>
  <c r="E18"/>
  <c r="F92"/>
  <c r="J17"/>
  <c r="J12"/>
  <c r="J89"/>
  <c r="E7"/>
  <c r="E113"/>
  <c i="6" r="J37"/>
  <c r="J36"/>
  <c i="1" r="AY99"/>
  <c i="6" r="J35"/>
  <c i="1" r="AX99"/>
  <c i="6" r="BI252"/>
  <c r="BH252"/>
  <c r="BG252"/>
  <c r="BF252"/>
  <c r="T252"/>
  <c r="T251"/>
  <c r="R252"/>
  <c r="R251"/>
  <c r="P252"/>
  <c r="P251"/>
  <c r="BI247"/>
  <c r="BH247"/>
  <c r="BG247"/>
  <c r="BF247"/>
  <c r="T247"/>
  <c r="R247"/>
  <c r="P247"/>
  <c r="BI245"/>
  <c r="BH245"/>
  <c r="BG245"/>
  <c r="BF245"/>
  <c r="T245"/>
  <c r="R245"/>
  <c r="P245"/>
  <c r="BI240"/>
  <c r="BH240"/>
  <c r="BG240"/>
  <c r="BF240"/>
  <c r="T240"/>
  <c r="R240"/>
  <c r="P240"/>
  <c r="BI238"/>
  <c r="BH238"/>
  <c r="BG238"/>
  <c r="BF238"/>
  <c r="T238"/>
  <c r="R238"/>
  <c r="P238"/>
  <c r="BI237"/>
  <c r="BH237"/>
  <c r="BG237"/>
  <c r="BF237"/>
  <c r="T237"/>
  <c r="R237"/>
  <c r="P237"/>
  <c r="BI236"/>
  <c r="BH236"/>
  <c r="BG236"/>
  <c r="BF236"/>
  <c r="T236"/>
  <c r="R236"/>
  <c r="P236"/>
  <c r="BI235"/>
  <c r="BH235"/>
  <c r="BG235"/>
  <c r="BF235"/>
  <c r="T235"/>
  <c r="R235"/>
  <c r="P235"/>
  <c r="BI234"/>
  <c r="BH234"/>
  <c r="BG234"/>
  <c r="BF234"/>
  <c r="T234"/>
  <c r="R234"/>
  <c r="P234"/>
  <c r="BI233"/>
  <c r="BH233"/>
  <c r="BG233"/>
  <c r="BF233"/>
  <c r="T233"/>
  <c r="R233"/>
  <c r="P233"/>
  <c r="BI232"/>
  <c r="BH232"/>
  <c r="BG232"/>
  <c r="BF232"/>
  <c r="T232"/>
  <c r="R232"/>
  <c r="P232"/>
  <c r="BI231"/>
  <c r="BH231"/>
  <c r="BG231"/>
  <c r="BF231"/>
  <c r="T231"/>
  <c r="R231"/>
  <c r="P231"/>
  <c r="BI230"/>
  <c r="BH230"/>
  <c r="BG230"/>
  <c r="BF230"/>
  <c r="T230"/>
  <c r="R230"/>
  <c r="P230"/>
  <c r="BI229"/>
  <c r="BH229"/>
  <c r="BG229"/>
  <c r="BF229"/>
  <c r="T229"/>
  <c r="R229"/>
  <c r="P229"/>
  <c r="BI228"/>
  <c r="BH228"/>
  <c r="BG228"/>
  <c r="BF228"/>
  <c r="T228"/>
  <c r="R228"/>
  <c r="P228"/>
  <c r="BI227"/>
  <c r="BH227"/>
  <c r="BG227"/>
  <c r="BF227"/>
  <c r="T227"/>
  <c r="R227"/>
  <c r="P227"/>
  <c r="BI226"/>
  <c r="BH226"/>
  <c r="BG226"/>
  <c r="BF226"/>
  <c r="T226"/>
  <c r="R226"/>
  <c r="P226"/>
  <c r="BI225"/>
  <c r="BH225"/>
  <c r="BG225"/>
  <c r="BF225"/>
  <c r="T225"/>
  <c r="R225"/>
  <c r="P225"/>
  <c r="BI224"/>
  <c r="BH224"/>
  <c r="BG224"/>
  <c r="BF224"/>
  <c r="T224"/>
  <c r="R224"/>
  <c r="P224"/>
  <c r="BI223"/>
  <c r="BH223"/>
  <c r="BG223"/>
  <c r="BF223"/>
  <c r="T223"/>
  <c r="R223"/>
  <c r="P223"/>
  <c r="BI222"/>
  <c r="BH222"/>
  <c r="BG222"/>
  <c r="BF222"/>
  <c r="T222"/>
  <c r="R222"/>
  <c r="P222"/>
  <c r="BI221"/>
  <c r="BH221"/>
  <c r="BG221"/>
  <c r="BF221"/>
  <c r="T221"/>
  <c r="R221"/>
  <c r="P221"/>
  <c r="BI220"/>
  <c r="BH220"/>
  <c r="BG220"/>
  <c r="BF220"/>
  <c r="T220"/>
  <c r="R220"/>
  <c r="P220"/>
  <c r="BI219"/>
  <c r="BH219"/>
  <c r="BG219"/>
  <c r="BF219"/>
  <c r="T219"/>
  <c r="R219"/>
  <c r="P219"/>
  <c r="BI218"/>
  <c r="BH218"/>
  <c r="BG218"/>
  <c r="BF218"/>
  <c r="T218"/>
  <c r="R218"/>
  <c r="P218"/>
  <c r="BI216"/>
  <c r="BH216"/>
  <c r="BG216"/>
  <c r="BF216"/>
  <c r="T216"/>
  <c r="R216"/>
  <c r="P216"/>
  <c r="BI214"/>
  <c r="BH214"/>
  <c r="BG214"/>
  <c r="BF214"/>
  <c r="T214"/>
  <c r="R214"/>
  <c r="P214"/>
  <c r="BI212"/>
  <c r="BH212"/>
  <c r="BG212"/>
  <c r="BF212"/>
  <c r="T212"/>
  <c r="R212"/>
  <c r="P212"/>
  <c r="BI210"/>
  <c r="BH210"/>
  <c r="BG210"/>
  <c r="BF210"/>
  <c r="T210"/>
  <c r="R210"/>
  <c r="P210"/>
  <c r="BI208"/>
  <c r="BH208"/>
  <c r="BG208"/>
  <c r="BF208"/>
  <c r="T208"/>
  <c r="R208"/>
  <c r="P208"/>
  <c r="BI206"/>
  <c r="BH206"/>
  <c r="BG206"/>
  <c r="BF206"/>
  <c r="T206"/>
  <c r="R206"/>
  <c r="P206"/>
  <c r="BI204"/>
  <c r="BH204"/>
  <c r="BG204"/>
  <c r="BF204"/>
  <c r="T204"/>
  <c r="R204"/>
  <c r="P204"/>
  <c r="BI203"/>
  <c r="BH203"/>
  <c r="BG203"/>
  <c r="BF203"/>
  <c r="T203"/>
  <c r="R203"/>
  <c r="P203"/>
  <c r="BI202"/>
  <c r="BH202"/>
  <c r="BG202"/>
  <c r="BF202"/>
  <c r="T202"/>
  <c r="R202"/>
  <c r="P202"/>
  <c r="BI201"/>
  <c r="BH201"/>
  <c r="BG201"/>
  <c r="BF201"/>
  <c r="T201"/>
  <c r="R201"/>
  <c r="P201"/>
  <c r="BI197"/>
  <c r="BH197"/>
  <c r="BG197"/>
  <c r="BF197"/>
  <c r="T197"/>
  <c r="R197"/>
  <c r="P197"/>
  <c r="BI195"/>
  <c r="BH195"/>
  <c r="BG195"/>
  <c r="BF195"/>
  <c r="T195"/>
  <c r="R195"/>
  <c r="P195"/>
  <c r="BI192"/>
  <c r="BH192"/>
  <c r="BG192"/>
  <c r="BF192"/>
  <c r="T192"/>
  <c r="R192"/>
  <c r="P192"/>
  <c r="BI190"/>
  <c r="BH190"/>
  <c r="BG190"/>
  <c r="BF190"/>
  <c r="T190"/>
  <c r="R190"/>
  <c r="P190"/>
  <c r="BI185"/>
  <c r="BH185"/>
  <c r="BG185"/>
  <c r="BF185"/>
  <c r="T185"/>
  <c r="R185"/>
  <c r="P185"/>
  <c r="BI179"/>
  <c r="BH179"/>
  <c r="BG179"/>
  <c r="BF179"/>
  <c r="T179"/>
  <c r="T178"/>
  <c r="R179"/>
  <c r="R178"/>
  <c r="P179"/>
  <c r="P178"/>
  <c r="BI172"/>
  <c r="BH172"/>
  <c r="BG172"/>
  <c r="BF172"/>
  <c r="T172"/>
  <c r="R172"/>
  <c r="P172"/>
  <c r="BI170"/>
  <c r="BH170"/>
  <c r="BG170"/>
  <c r="BF170"/>
  <c r="T170"/>
  <c r="R170"/>
  <c r="P170"/>
  <c r="BI165"/>
  <c r="BH165"/>
  <c r="BG165"/>
  <c r="BF165"/>
  <c r="T165"/>
  <c r="R165"/>
  <c r="P165"/>
  <c r="BI163"/>
  <c r="BH163"/>
  <c r="BG163"/>
  <c r="BF163"/>
  <c r="T163"/>
  <c r="R163"/>
  <c r="P163"/>
  <c r="BI157"/>
  <c r="BH157"/>
  <c r="BG157"/>
  <c r="BF157"/>
  <c r="T157"/>
  <c r="R157"/>
  <c r="P157"/>
  <c r="BI155"/>
  <c r="BH155"/>
  <c r="BG155"/>
  <c r="BF155"/>
  <c r="T155"/>
  <c r="R155"/>
  <c r="P155"/>
  <c r="BI152"/>
  <c r="BH152"/>
  <c r="BG152"/>
  <c r="BF152"/>
  <c r="T152"/>
  <c r="R152"/>
  <c r="P152"/>
  <c r="BI150"/>
  <c r="BH150"/>
  <c r="BG150"/>
  <c r="BF150"/>
  <c r="T150"/>
  <c r="R150"/>
  <c r="P150"/>
  <c r="BI149"/>
  <c r="BH149"/>
  <c r="BG149"/>
  <c r="BF149"/>
  <c r="T149"/>
  <c r="R149"/>
  <c r="P149"/>
  <c r="BI144"/>
  <c r="BH144"/>
  <c r="BG144"/>
  <c r="BF144"/>
  <c r="T144"/>
  <c r="R144"/>
  <c r="P144"/>
  <c r="BI141"/>
  <c r="BH141"/>
  <c r="BG141"/>
  <c r="BF141"/>
  <c r="T141"/>
  <c r="R141"/>
  <c r="P141"/>
  <c r="BI138"/>
  <c r="BH138"/>
  <c r="BG138"/>
  <c r="BF138"/>
  <c r="T138"/>
  <c r="R138"/>
  <c r="P138"/>
  <c r="BI135"/>
  <c r="BH135"/>
  <c r="BG135"/>
  <c r="BF135"/>
  <c r="T135"/>
  <c r="R135"/>
  <c r="P135"/>
  <c r="BI132"/>
  <c r="BH132"/>
  <c r="BG132"/>
  <c r="BF132"/>
  <c r="T132"/>
  <c r="R132"/>
  <c r="P132"/>
  <c r="BI125"/>
  <c r="BH125"/>
  <c r="BG125"/>
  <c r="BF125"/>
  <c r="T125"/>
  <c r="R125"/>
  <c r="P125"/>
  <c r="J119"/>
  <c r="J118"/>
  <c r="F118"/>
  <c r="F116"/>
  <c r="E114"/>
  <c r="J92"/>
  <c r="J91"/>
  <c r="F91"/>
  <c r="F89"/>
  <c r="E87"/>
  <c r="J18"/>
  <c r="E18"/>
  <c r="F119"/>
  <c r="J17"/>
  <c r="J12"/>
  <c r="J116"/>
  <c r="E7"/>
  <c r="E112"/>
  <c i="5" r="J37"/>
  <c r="J36"/>
  <c i="1" r="AY98"/>
  <c i="5" r="J35"/>
  <c i="1" r="AX98"/>
  <c i="5" r="BI267"/>
  <c r="BH267"/>
  <c r="BG267"/>
  <c r="BF267"/>
  <c r="T267"/>
  <c r="T266"/>
  <c r="R267"/>
  <c r="R266"/>
  <c r="P267"/>
  <c r="P266"/>
  <c r="BI264"/>
  <c r="BH264"/>
  <c r="BG264"/>
  <c r="BF264"/>
  <c r="T264"/>
  <c r="T263"/>
  <c r="R264"/>
  <c r="R263"/>
  <c r="P264"/>
  <c r="P263"/>
  <c r="BI261"/>
  <c r="BH261"/>
  <c r="BG261"/>
  <c r="BF261"/>
  <c r="T261"/>
  <c r="R261"/>
  <c r="P261"/>
  <c r="BI259"/>
  <c r="BH259"/>
  <c r="BG259"/>
  <c r="BF259"/>
  <c r="T259"/>
  <c r="R259"/>
  <c r="P259"/>
  <c r="BI258"/>
  <c r="BH258"/>
  <c r="BG258"/>
  <c r="BF258"/>
  <c r="T258"/>
  <c r="R258"/>
  <c r="P258"/>
  <c r="BI257"/>
  <c r="BH257"/>
  <c r="BG257"/>
  <c r="BF257"/>
  <c r="T257"/>
  <c r="R257"/>
  <c r="P257"/>
  <c r="BI256"/>
  <c r="BH256"/>
  <c r="BG256"/>
  <c r="BF256"/>
  <c r="T256"/>
  <c r="R256"/>
  <c r="P256"/>
  <c r="BI255"/>
  <c r="BH255"/>
  <c r="BG255"/>
  <c r="BF255"/>
  <c r="T255"/>
  <c r="R255"/>
  <c r="P255"/>
  <c r="BI254"/>
  <c r="BH254"/>
  <c r="BG254"/>
  <c r="BF254"/>
  <c r="T254"/>
  <c r="R254"/>
  <c r="P254"/>
  <c r="BI253"/>
  <c r="BH253"/>
  <c r="BG253"/>
  <c r="BF253"/>
  <c r="T253"/>
  <c r="R253"/>
  <c r="P253"/>
  <c r="BI252"/>
  <c r="BH252"/>
  <c r="BG252"/>
  <c r="BF252"/>
  <c r="T252"/>
  <c r="R252"/>
  <c r="P252"/>
  <c r="BI251"/>
  <c r="BH251"/>
  <c r="BG251"/>
  <c r="BF251"/>
  <c r="T251"/>
  <c r="R251"/>
  <c r="P251"/>
  <c r="BI250"/>
  <c r="BH250"/>
  <c r="BG250"/>
  <c r="BF250"/>
  <c r="T250"/>
  <c r="R250"/>
  <c r="P250"/>
  <c r="BI249"/>
  <c r="BH249"/>
  <c r="BG249"/>
  <c r="BF249"/>
  <c r="T249"/>
  <c r="R249"/>
  <c r="P249"/>
  <c r="BI248"/>
  <c r="BH248"/>
  <c r="BG248"/>
  <c r="BF248"/>
  <c r="T248"/>
  <c r="R248"/>
  <c r="P248"/>
  <c r="BI247"/>
  <c r="BH247"/>
  <c r="BG247"/>
  <c r="BF247"/>
  <c r="T247"/>
  <c r="R247"/>
  <c r="P247"/>
  <c r="BI246"/>
  <c r="BH246"/>
  <c r="BG246"/>
  <c r="BF246"/>
  <c r="T246"/>
  <c r="R246"/>
  <c r="P246"/>
  <c r="BI245"/>
  <c r="BH245"/>
  <c r="BG245"/>
  <c r="BF245"/>
  <c r="T245"/>
  <c r="R245"/>
  <c r="P245"/>
  <c r="BI244"/>
  <c r="BH244"/>
  <c r="BG244"/>
  <c r="BF244"/>
  <c r="T244"/>
  <c r="R244"/>
  <c r="P244"/>
  <c r="BI243"/>
  <c r="BH243"/>
  <c r="BG243"/>
  <c r="BF243"/>
  <c r="T243"/>
  <c r="R243"/>
  <c r="P243"/>
  <c r="BI242"/>
  <c r="BH242"/>
  <c r="BG242"/>
  <c r="BF242"/>
  <c r="T242"/>
  <c r="R242"/>
  <c r="P242"/>
  <c r="BI241"/>
  <c r="BH241"/>
  <c r="BG241"/>
  <c r="BF241"/>
  <c r="T241"/>
  <c r="R241"/>
  <c r="P241"/>
  <c r="BI240"/>
  <c r="BH240"/>
  <c r="BG240"/>
  <c r="BF240"/>
  <c r="T240"/>
  <c r="R240"/>
  <c r="P240"/>
  <c r="BI238"/>
  <c r="BH238"/>
  <c r="BG238"/>
  <c r="BF238"/>
  <c r="T238"/>
  <c r="R238"/>
  <c r="P238"/>
  <c r="BI237"/>
  <c r="BH237"/>
  <c r="BG237"/>
  <c r="BF237"/>
  <c r="T237"/>
  <c r="R237"/>
  <c r="P237"/>
  <c r="BI236"/>
  <c r="BH236"/>
  <c r="BG236"/>
  <c r="BF236"/>
  <c r="T236"/>
  <c r="R236"/>
  <c r="P236"/>
  <c r="BI235"/>
  <c r="BH235"/>
  <c r="BG235"/>
  <c r="BF235"/>
  <c r="T235"/>
  <c r="R235"/>
  <c r="P235"/>
  <c r="BI234"/>
  <c r="BH234"/>
  <c r="BG234"/>
  <c r="BF234"/>
  <c r="T234"/>
  <c r="R234"/>
  <c r="P234"/>
  <c r="BI233"/>
  <c r="BH233"/>
  <c r="BG233"/>
  <c r="BF233"/>
  <c r="T233"/>
  <c r="R233"/>
  <c r="P233"/>
  <c r="BI232"/>
  <c r="BH232"/>
  <c r="BG232"/>
  <c r="BF232"/>
  <c r="T232"/>
  <c r="R232"/>
  <c r="P232"/>
  <c r="BI231"/>
  <c r="BH231"/>
  <c r="BG231"/>
  <c r="BF231"/>
  <c r="T231"/>
  <c r="R231"/>
  <c r="P231"/>
  <c r="BI230"/>
  <c r="BH230"/>
  <c r="BG230"/>
  <c r="BF230"/>
  <c r="T230"/>
  <c r="R230"/>
  <c r="P230"/>
  <c r="BI229"/>
  <c r="BH229"/>
  <c r="BG229"/>
  <c r="BF229"/>
  <c r="T229"/>
  <c r="R229"/>
  <c r="P229"/>
  <c r="BI228"/>
  <c r="BH228"/>
  <c r="BG228"/>
  <c r="BF228"/>
  <c r="T228"/>
  <c r="R228"/>
  <c r="P228"/>
  <c r="BI227"/>
  <c r="BH227"/>
  <c r="BG227"/>
  <c r="BF227"/>
  <c r="T227"/>
  <c r="R227"/>
  <c r="P227"/>
  <c r="BI226"/>
  <c r="BH226"/>
  <c r="BG226"/>
  <c r="BF226"/>
  <c r="T226"/>
  <c r="R226"/>
  <c r="P226"/>
  <c r="BI225"/>
  <c r="BH225"/>
  <c r="BG225"/>
  <c r="BF225"/>
  <c r="T225"/>
  <c r="R225"/>
  <c r="P225"/>
  <c r="BI224"/>
  <c r="BH224"/>
  <c r="BG224"/>
  <c r="BF224"/>
  <c r="T224"/>
  <c r="R224"/>
  <c r="P224"/>
  <c r="BI223"/>
  <c r="BH223"/>
  <c r="BG223"/>
  <c r="BF223"/>
  <c r="T223"/>
  <c r="R223"/>
  <c r="P223"/>
  <c r="BI222"/>
  <c r="BH222"/>
  <c r="BG222"/>
  <c r="BF222"/>
  <c r="T222"/>
  <c r="R222"/>
  <c r="P222"/>
  <c r="BI217"/>
  <c r="BH217"/>
  <c r="BG217"/>
  <c r="BF217"/>
  <c r="T217"/>
  <c r="R217"/>
  <c r="P217"/>
  <c r="BI216"/>
  <c r="BH216"/>
  <c r="BG216"/>
  <c r="BF216"/>
  <c r="T216"/>
  <c r="R216"/>
  <c r="P216"/>
  <c r="BI215"/>
  <c r="BH215"/>
  <c r="BG215"/>
  <c r="BF215"/>
  <c r="T215"/>
  <c r="R215"/>
  <c r="P215"/>
  <c r="BI214"/>
  <c r="BH214"/>
  <c r="BG214"/>
  <c r="BF214"/>
  <c r="T214"/>
  <c r="R214"/>
  <c r="P214"/>
  <c r="BI213"/>
  <c r="BH213"/>
  <c r="BG213"/>
  <c r="BF213"/>
  <c r="T213"/>
  <c r="R213"/>
  <c r="P213"/>
  <c r="BI211"/>
  <c r="BH211"/>
  <c r="BG211"/>
  <c r="BF211"/>
  <c r="T211"/>
  <c r="R211"/>
  <c r="P211"/>
  <c r="BI209"/>
  <c r="BH209"/>
  <c r="BG209"/>
  <c r="BF209"/>
  <c r="T209"/>
  <c r="R209"/>
  <c r="P209"/>
  <c r="BI208"/>
  <c r="BH208"/>
  <c r="BG208"/>
  <c r="BF208"/>
  <c r="T208"/>
  <c r="R208"/>
  <c r="P208"/>
  <c r="BI207"/>
  <c r="BH207"/>
  <c r="BG207"/>
  <c r="BF207"/>
  <c r="T207"/>
  <c r="R207"/>
  <c r="P207"/>
  <c r="BI206"/>
  <c r="BH206"/>
  <c r="BG206"/>
  <c r="BF206"/>
  <c r="T206"/>
  <c r="R206"/>
  <c r="P206"/>
  <c r="BI205"/>
  <c r="BH205"/>
  <c r="BG205"/>
  <c r="BF205"/>
  <c r="T205"/>
  <c r="R205"/>
  <c r="P205"/>
  <c r="BI204"/>
  <c r="BH204"/>
  <c r="BG204"/>
  <c r="BF204"/>
  <c r="T204"/>
  <c r="R204"/>
  <c r="P204"/>
  <c r="BI203"/>
  <c r="BH203"/>
  <c r="BG203"/>
  <c r="BF203"/>
  <c r="T203"/>
  <c r="R203"/>
  <c r="P203"/>
  <c r="BI201"/>
  <c r="BH201"/>
  <c r="BG201"/>
  <c r="BF201"/>
  <c r="T201"/>
  <c r="R201"/>
  <c r="P201"/>
  <c r="BI200"/>
  <c r="BH200"/>
  <c r="BG200"/>
  <c r="BF200"/>
  <c r="T200"/>
  <c r="R200"/>
  <c r="P200"/>
  <c r="BI199"/>
  <c r="BH199"/>
  <c r="BG199"/>
  <c r="BF199"/>
  <c r="T199"/>
  <c r="R199"/>
  <c r="P199"/>
  <c r="BI198"/>
  <c r="BH198"/>
  <c r="BG198"/>
  <c r="BF198"/>
  <c r="T198"/>
  <c r="R198"/>
  <c r="P198"/>
  <c r="BI197"/>
  <c r="BH197"/>
  <c r="BG197"/>
  <c r="BF197"/>
  <c r="T197"/>
  <c r="R197"/>
  <c r="P197"/>
  <c r="BI196"/>
  <c r="BH196"/>
  <c r="BG196"/>
  <c r="BF196"/>
  <c r="T196"/>
  <c r="R196"/>
  <c r="P196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7"/>
  <c r="BH187"/>
  <c r="BG187"/>
  <c r="BF187"/>
  <c r="T187"/>
  <c r="R187"/>
  <c r="P187"/>
  <c r="BI184"/>
  <c r="BH184"/>
  <c r="BG184"/>
  <c r="BF184"/>
  <c r="T184"/>
  <c r="R184"/>
  <c r="P184"/>
  <c r="BI181"/>
  <c r="BH181"/>
  <c r="BG181"/>
  <c r="BF181"/>
  <c r="T181"/>
  <c r="R181"/>
  <c r="P181"/>
  <c r="BI177"/>
  <c r="BH177"/>
  <c r="BG177"/>
  <c r="BF177"/>
  <c r="T177"/>
  <c r="R177"/>
  <c r="P177"/>
  <c r="BI174"/>
  <c r="BH174"/>
  <c r="BG174"/>
  <c r="BF174"/>
  <c r="T174"/>
  <c r="T173"/>
  <c r="R174"/>
  <c r="R173"/>
  <c r="P174"/>
  <c r="P173"/>
  <c r="BI167"/>
  <c r="BH167"/>
  <c r="BG167"/>
  <c r="BF167"/>
  <c r="T167"/>
  <c r="R167"/>
  <c r="P167"/>
  <c r="BI165"/>
  <c r="BH165"/>
  <c r="BG165"/>
  <c r="BF165"/>
  <c r="T165"/>
  <c r="R165"/>
  <c r="P165"/>
  <c r="BI161"/>
  <c r="BH161"/>
  <c r="BG161"/>
  <c r="BF161"/>
  <c r="T161"/>
  <c r="R161"/>
  <c r="P161"/>
  <c r="BI159"/>
  <c r="BH159"/>
  <c r="BG159"/>
  <c r="BF159"/>
  <c r="T159"/>
  <c r="R159"/>
  <c r="P159"/>
  <c r="BI154"/>
  <c r="BH154"/>
  <c r="BG154"/>
  <c r="BF154"/>
  <c r="T154"/>
  <c r="R154"/>
  <c r="P154"/>
  <c r="BI152"/>
  <c r="BH152"/>
  <c r="BG152"/>
  <c r="BF152"/>
  <c r="T152"/>
  <c r="R152"/>
  <c r="P152"/>
  <c r="BI149"/>
  <c r="BH149"/>
  <c r="BG149"/>
  <c r="BF149"/>
  <c r="T149"/>
  <c r="R149"/>
  <c r="P149"/>
  <c r="BI146"/>
  <c r="BH146"/>
  <c r="BG146"/>
  <c r="BF146"/>
  <c r="T146"/>
  <c r="R146"/>
  <c r="P146"/>
  <c r="BI145"/>
  <c r="BH145"/>
  <c r="BG145"/>
  <c r="BF145"/>
  <c r="T145"/>
  <c r="R145"/>
  <c r="P145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BI126"/>
  <c r="BH126"/>
  <c r="BG126"/>
  <c r="BF126"/>
  <c r="T126"/>
  <c r="R126"/>
  <c r="P126"/>
  <c r="J120"/>
  <c r="J119"/>
  <c r="F119"/>
  <c r="F117"/>
  <c r="E115"/>
  <c r="J92"/>
  <c r="J91"/>
  <c r="F91"/>
  <c r="F89"/>
  <c r="E87"/>
  <c r="J18"/>
  <c r="E18"/>
  <c r="F92"/>
  <c r="J17"/>
  <c r="J12"/>
  <c r="J89"/>
  <c r="E7"/>
  <c r="E85"/>
  <c i="4" r="J37"/>
  <c r="J36"/>
  <c i="1" r="AY97"/>
  <c i="4" r="J35"/>
  <c i="1" r="AX97"/>
  <c i="4" r="BI157"/>
  <c r="BH157"/>
  <c r="BG157"/>
  <c r="BF157"/>
  <c r="T157"/>
  <c r="T156"/>
  <c r="R157"/>
  <c r="R156"/>
  <c r="P157"/>
  <c r="P156"/>
  <c r="BI155"/>
  <c r="BH155"/>
  <c r="BG155"/>
  <c r="BF155"/>
  <c r="T155"/>
  <c r="R155"/>
  <c r="P155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49"/>
  <c r="BH149"/>
  <c r="BG149"/>
  <c r="BF149"/>
  <c r="T149"/>
  <c r="R149"/>
  <c r="P149"/>
  <c r="BI148"/>
  <c r="BH148"/>
  <c r="BG148"/>
  <c r="BF148"/>
  <c r="T148"/>
  <c r="R148"/>
  <c r="P148"/>
  <c r="BI145"/>
  <c r="BH145"/>
  <c r="BG145"/>
  <c r="BF145"/>
  <c r="T145"/>
  <c r="R145"/>
  <c r="P145"/>
  <c r="BI143"/>
  <c r="BH143"/>
  <c r="BG143"/>
  <c r="BF143"/>
  <c r="T143"/>
  <c r="R143"/>
  <c r="P143"/>
  <c r="BI142"/>
  <c r="BH142"/>
  <c r="BG142"/>
  <c r="BF142"/>
  <c r="T142"/>
  <c r="R142"/>
  <c r="P142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6"/>
  <c r="BH136"/>
  <c r="BG136"/>
  <c r="BF136"/>
  <c r="T136"/>
  <c r="R136"/>
  <c r="P136"/>
  <c r="BI133"/>
  <c r="BH133"/>
  <c r="BG133"/>
  <c r="BF133"/>
  <c r="T133"/>
  <c r="R133"/>
  <c r="P133"/>
  <c r="BI131"/>
  <c r="BH131"/>
  <c r="BG131"/>
  <c r="BF131"/>
  <c r="T131"/>
  <c r="R131"/>
  <c r="P131"/>
  <c r="BI129"/>
  <c r="BH129"/>
  <c r="BG129"/>
  <c r="BF129"/>
  <c r="T129"/>
  <c r="R129"/>
  <c r="P129"/>
  <c r="BI126"/>
  <c r="BH126"/>
  <c r="BG126"/>
  <c r="BF126"/>
  <c r="T126"/>
  <c r="T125"/>
  <c r="R126"/>
  <c r="R125"/>
  <c r="P126"/>
  <c r="P125"/>
  <c r="J119"/>
  <c r="F117"/>
  <c r="E115"/>
  <c r="J91"/>
  <c r="F89"/>
  <c r="E87"/>
  <c r="J24"/>
  <c r="E24"/>
  <c r="J120"/>
  <c r="J23"/>
  <c r="J18"/>
  <c r="E18"/>
  <c r="F120"/>
  <c r="J17"/>
  <c r="J15"/>
  <c r="E15"/>
  <c r="F91"/>
  <c r="J14"/>
  <c r="J12"/>
  <c r="J89"/>
  <c r="E7"/>
  <c r="E113"/>
  <c i="3" r="J37"/>
  <c r="J36"/>
  <c i="1" r="AY96"/>
  <c i="3" r="J35"/>
  <c i="1" r="AX96"/>
  <c i="3" r="BI240"/>
  <c r="BH240"/>
  <c r="BG240"/>
  <c r="BF240"/>
  <c r="T240"/>
  <c r="T239"/>
  <c r="T238"/>
  <c r="R240"/>
  <c r="R239"/>
  <c r="R238"/>
  <c r="P240"/>
  <c r="P239"/>
  <c r="P238"/>
  <c r="BI237"/>
  <c r="BH237"/>
  <c r="BG237"/>
  <c r="BF237"/>
  <c r="T237"/>
  <c r="T236"/>
  <c r="R237"/>
  <c r="R236"/>
  <c r="P237"/>
  <c r="P236"/>
  <c r="BI235"/>
  <c r="BH235"/>
  <c r="BG235"/>
  <c r="BF235"/>
  <c r="T235"/>
  <c r="R235"/>
  <c r="P235"/>
  <c r="BI234"/>
  <c r="BH234"/>
  <c r="BG234"/>
  <c r="BF234"/>
  <c r="T234"/>
  <c r="R234"/>
  <c r="P234"/>
  <c r="BI233"/>
  <c r="BH233"/>
  <c r="BG233"/>
  <c r="BF233"/>
  <c r="T233"/>
  <c r="R233"/>
  <c r="P233"/>
  <c r="BI231"/>
  <c r="BH231"/>
  <c r="BG231"/>
  <c r="BF231"/>
  <c r="T231"/>
  <c r="R231"/>
  <c r="P231"/>
  <c r="BI229"/>
  <c r="BH229"/>
  <c r="BG229"/>
  <c r="BF229"/>
  <c r="T229"/>
  <c r="R229"/>
  <c r="P229"/>
  <c r="BI226"/>
  <c r="BH226"/>
  <c r="BG226"/>
  <c r="BF226"/>
  <c r="T226"/>
  <c r="R226"/>
  <c r="P226"/>
  <c r="BI224"/>
  <c r="BH224"/>
  <c r="BG224"/>
  <c r="BF224"/>
  <c r="T224"/>
  <c r="R224"/>
  <c r="P224"/>
  <c r="BI222"/>
  <c r="BH222"/>
  <c r="BG222"/>
  <c r="BF222"/>
  <c r="T222"/>
  <c r="R222"/>
  <c r="P222"/>
  <c r="BI220"/>
  <c r="BH220"/>
  <c r="BG220"/>
  <c r="BF220"/>
  <c r="T220"/>
  <c r="R220"/>
  <c r="P220"/>
  <c r="BI219"/>
  <c r="BH219"/>
  <c r="BG219"/>
  <c r="BF219"/>
  <c r="T219"/>
  <c r="R219"/>
  <c r="P219"/>
  <c r="BI218"/>
  <c r="BH218"/>
  <c r="BG218"/>
  <c r="BF218"/>
  <c r="T218"/>
  <c r="R218"/>
  <c r="P218"/>
  <c r="BI217"/>
  <c r="BH217"/>
  <c r="BG217"/>
  <c r="BF217"/>
  <c r="T217"/>
  <c r="R217"/>
  <c r="P217"/>
  <c r="BI216"/>
  <c r="BH216"/>
  <c r="BG216"/>
  <c r="BF216"/>
  <c r="T216"/>
  <c r="R216"/>
  <c r="P216"/>
  <c r="BI213"/>
  <c r="BH213"/>
  <c r="BG213"/>
  <c r="BF213"/>
  <c r="T213"/>
  <c r="R213"/>
  <c r="P213"/>
  <c r="BI211"/>
  <c r="BH211"/>
  <c r="BG211"/>
  <c r="BF211"/>
  <c r="T211"/>
  <c r="R211"/>
  <c r="P211"/>
  <c r="BI207"/>
  <c r="BH207"/>
  <c r="BG207"/>
  <c r="BF207"/>
  <c r="T207"/>
  <c r="R207"/>
  <c r="P207"/>
  <c r="BI203"/>
  <c r="BH203"/>
  <c r="BG203"/>
  <c r="BF203"/>
  <c r="T203"/>
  <c r="R203"/>
  <c r="P203"/>
  <c r="BI199"/>
  <c r="BH199"/>
  <c r="BG199"/>
  <c r="BF199"/>
  <c r="T199"/>
  <c r="R199"/>
  <c r="P199"/>
  <c r="BI197"/>
  <c r="BH197"/>
  <c r="BG197"/>
  <c r="BF197"/>
  <c r="T197"/>
  <c r="R197"/>
  <c r="P197"/>
  <c r="BI195"/>
  <c r="BH195"/>
  <c r="BG195"/>
  <c r="BF195"/>
  <c r="T195"/>
  <c r="R195"/>
  <c r="P195"/>
  <c r="BI191"/>
  <c r="BH191"/>
  <c r="BG191"/>
  <c r="BF191"/>
  <c r="T191"/>
  <c r="R191"/>
  <c r="P191"/>
  <c r="BI187"/>
  <c r="BH187"/>
  <c r="BG187"/>
  <c r="BF187"/>
  <c r="T187"/>
  <c r="R187"/>
  <c r="P187"/>
  <c r="BI185"/>
  <c r="BH185"/>
  <c r="BG185"/>
  <c r="BF185"/>
  <c r="T185"/>
  <c r="R185"/>
  <c r="P185"/>
  <c r="BI179"/>
  <c r="BH179"/>
  <c r="BG179"/>
  <c r="BF179"/>
  <c r="T179"/>
  <c r="R179"/>
  <c r="P179"/>
  <c r="BI172"/>
  <c r="BH172"/>
  <c r="BG172"/>
  <c r="BF172"/>
  <c r="T172"/>
  <c r="R172"/>
  <c r="P172"/>
  <c r="BI165"/>
  <c r="BH165"/>
  <c r="BG165"/>
  <c r="BF165"/>
  <c r="T165"/>
  <c r="R165"/>
  <c r="P165"/>
  <c r="BI163"/>
  <c r="BH163"/>
  <c r="BG163"/>
  <c r="BF163"/>
  <c r="T163"/>
  <c r="R163"/>
  <c r="P163"/>
  <c r="BI161"/>
  <c r="BH161"/>
  <c r="BG161"/>
  <c r="BF161"/>
  <c r="T161"/>
  <c r="R161"/>
  <c r="P161"/>
  <c r="BI154"/>
  <c r="BH154"/>
  <c r="BG154"/>
  <c r="BF154"/>
  <c r="T154"/>
  <c r="R154"/>
  <c r="P154"/>
  <c r="BI147"/>
  <c r="BH147"/>
  <c r="BG147"/>
  <c r="BF147"/>
  <c r="T147"/>
  <c r="R147"/>
  <c r="P147"/>
  <c r="BI140"/>
  <c r="BH140"/>
  <c r="BG140"/>
  <c r="BF140"/>
  <c r="T140"/>
  <c r="R140"/>
  <c r="P140"/>
  <c r="BI133"/>
  <c r="BH133"/>
  <c r="BG133"/>
  <c r="BF133"/>
  <c r="T133"/>
  <c r="R133"/>
  <c r="P133"/>
  <c r="BI131"/>
  <c r="BH131"/>
  <c r="BG131"/>
  <c r="BF131"/>
  <c r="T131"/>
  <c r="R131"/>
  <c r="P131"/>
  <c r="BI129"/>
  <c r="BH129"/>
  <c r="BG129"/>
  <c r="BF129"/>
  <c r="T129"/>
  <c r="R129"/>
  <c r="P129"/>
  <c r="BI127"/>
  <c r="BH127"/>
  <c r="BG127"/>
  <c r="BF127"/>
  <c r="T127"/>
  <c r="R127"/>
  <c r="P127"/>
  <c r="J120"/>
  <c r="F118"/>
  <c r="E116"/>
  <c r="J91"/>
  <c r="F89"/>
  <c r="E87"/>
  <c r="J24"/>
  <c r="E24"/>
  <c r="J121"/>
  <c r="J23"/>
  <c r="J18"/>
  <c r="E18"/>
  <c r="F92"/>
  <c r="J17"/>
  <c r="J15"/>
  <c r="E15"/>
  <c r="F91"/>
  <c r="J14"/>
  <c r="J12"/>
  <c r="J118"/>
  <c r="E7"/>
  <c r="E114"/>
  <c i="2" r="J37"/>
  <c r="J36"/>
  <c i="1" r="AY95"/>
  <c i="2" r="J35"/>
  <c i="1" r="AX95"/>
  <c i="2"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29"/>
  <c r="BH129"/>
  <c r="BG129"/>
  <c r="BF129"/>
  <c r="T129"/>
  <c r="R129"/>
  <c r="P129"/>
  <c r="BI127"/>
  <c r="BH127"/>
  <c r="BG127"/>
  <c r="BF127"/>
  <c r="T127"/>
  <c r="R127"/>
  <c r="P127"/>
  <c r="BI125"/>
  <c r="BH125"/>
  <c r="BG125"/>
  <c r="BF125"/>
  <c r="T125"/>
  <c r="R125"/>
  <c r="P125"/>
  <c r="BI124"/>
  <c r="BH124"/>
  <c r="BG124"/>
  <c r="BF124"/>
  <c r="T124"/>
  <c r="R124"/>
  <c r="P124"/>
  <c r="BI122"/>
  <c r="BH122"/>
  <c r="BG122"/>
  <c r="BF122"/>
  <c r="T122"/>
  <c r="R122"/>
  <c r="P122"/>
  <c r="J115"/>
  <c r="F113"/>
  <c r="E111"/>
  <c r="J91"/>
  <c r="F89"/>
  <c r="E87"/>
  <c r="J24"/>
  <c r="E24"/>
  <c r="J116"/>
  <c r="J23"/>
  <c r="J18"/>
  <c r="E18"/>
  <c r="F116"/>
  <c r="J17"/>
  <c r="J15"/>
  <c r="E15"/>
  <c r="F91"/>
  <c r="J14"/>
  <c r="J12"/>
  <c r="J113"/>
  <c r="E7"/>
  <c r="E109"/>
  <c i="1" r="L90"/>
  <c r="AM90"/>
  <c r="AM89"/>
  <c r="L89"/>
  <c r="AM87"/>
  <c r="L87"/>
  <c r="L85"/>
  <c r="L84"/>
  <c i="11" r="BK152"/>
  <c r="J151"/>
  <c r="BK150"/>
  <c r="BK147"/>
  <c r="J144"/>
  <c r="BK143"/>
  <c r="J140"/>
  <c r="BK138"/>
  <c r="J137"/>
  <c r="J136"/>
  <c r="BK135"/>
  <c r="BK133"/>
  <c r="BK130"/>
  <c r="BK126"/>
  <c r="J125"/>
  <c r="BK123"/>
  <c r="J122"/>
  <c i="10" r="BK264"/>
  <c r="BK260"/>
  <c r="J248"/>
  <c r="J244"/>
  <c r="J238"/>
  <c r="J237"/>
  <c r="J234"/>
  <c r="BK222"/>
  <c r="J221"/>
  <c r="J216"/>
  <c r="J201"/>
  <c r="BK197"/>
  <c r="BK196"/>
  <c r="J190"/>
  <c r="J186"/>
  <c r="BK185"/>
  <c r="J179"/>
  <c r="J177"/>
  <c r="BK166"/>
  <c r="J156"/>
  <c r="J150"/>
  <c r="BK145"/>
  <c r="BK137"/>
  <c r="BK126"/>
  <c r="BK125"/>
  <c r="BK119"/>
  <c r="BK117"/>
  <c i="9" r="BK142"/>
  <c r="J141"/>
  <c r="J138"/>
  <c r="BK130"/>
  <c r="BK127"/>
  <c i="8" r="J239"/>
  <c r="BK231"/>
  <c r="J227"/>
  <c r="BK222"/>
  <c r="BK219"/>
  <c r="BK218"/>
  <c r="J217"/>
  <c r="BK212"/>
  <c r="BK209"/>
  <c r="BK200"/>
  <c r="J199"/>
  <c r="J183"/>
  <c r="BK169"/>
  <c r="BK159"/>
  <c r="BK142"/>
  <c r="J127"/>
  <c i="7" r="J146"/>
  <c r="J136"/>
  <c r="J135"/>
  <c r="J134"/>
  <c r="BK127"/>
  <c i="6" r="J245"/>
  <c r="J236"/>
  <c r="J235"/>
  <c r="J227"/>
  <c r="BK226"/>
  <c r="J218"/>
  <c r="BK210"/>
  <c r="BK185"/>
  <c r="BK155"/>
  <c r="BK152"/>
  <c i="5" r="BK259"/>
  <c r="BK254"/>
  <c r="J252"/>
  <c r="BK247"/>
  <c r="J242"/>
  <c r="J231"/>
  <c r="BK229"/>
  <c r="J228"/>
  <c r="BK217"/>
  <c r="J214"/>
  <c r="J211"/>
  <c r="J208"/>
  <c r="BK206"/>
  <c r="J205"/>
  <c r="BK204"/>
  <c r="J203"/>
  <c r="BK199"/>
  <c r="J195"/>
  <c r="J194"/>
  <c r="BK191"/>
  <c r="J184"/>
  <c r="BK181"/>
  <c r="BK159"/>
  <c r="J141"/>
  <c r="BK137"/>
  <c r="J133"/>
  <c i="4" r="J153"/>
  <c r="J149"/>
  <c r="J148"/>
  <c r="J142"/>
  <c r="BK133"/>
  <c i="3" r="J234"/>
  <c r="J219"/>
  <c r="BK197"/>
  <c i="2" r="BK140"/>
  <c r="J136"/>
  <c r="BK132"/>
  <c i="11" r="BK151"/>
  <c r="J149"/>
  <c r="J145"/>
  <c r="J143"/>
  <c r="J142"/>
  <c r="BK140"/>
  <c r="J129"/>
  <c r="J126"/>
  <c r="J119"/>
  <c i="10" r="BK262"/>
  <c r="J261"/>
  <c r="J257"/>
  <c r="J254"/>
  <c r="BK251"/>
  <c r="J247"/>
  <c r="BK241"/>
  <c r="BK236"/>
  <c r="BK235"/>
  <c r="BK227"/>
  <c r="BK220"/>
  <c r="J218"/>
  <c r="BK217"/>
  <c r="J212"/>
  <c r="BK209"/>
  <c r="BK208"/>
  <c r="BK205"/>
  <c r="BK194"/>
  <c r="BK181"/>
  <c r="BK177"/>
  <c r="J176"/>
  <c r="J165"/>
  <c r="J162"/>
  <c r="BK158"/>
  <c r="J137"/>
  <c r="J133"/>
  <c r="BK127"/>
  <c r="J127"/>
  <c r="BK120"/>
  <c i="9" r="J135"/>
  <c r="BK131"/>
  <c r="BK125"/>
  <c i="8" r="BK237"/>
  <c r="BK227"/>
  <c r="J224"/>
  <c r="J222"/>
  <c r="J218"/>
  <c r="J215"/>
  <c r="BK203"/>
  <c r="J196"/>
  <c r="J190"/>
  <c r="J188"/>
  <c r="BK150"/>
  <c r="J142"/>
  <c r="J139"/>
  <c i="7" r="J142"/>
  <c r="J139"/>
  <c r="J129"/>
  <c i="6" r="J247"/>
  <c r="BK240"/>
  <c r="J234"/>
  <c r="J226"/>
  <c r="J212"/>
  <c r="J201"/>
  <c r="BK192"/>
  <c r="J190"/>
  <c r="J179"/>
  <c r="BK163"/>
  <c r="J138"/>
  <c r="J135"/>
  <c r="J132"/>
  <c i="5" r="BK267"/>
  <c r="J267"/>
  <c r="BK264"/>
  <c r="J264"/>
  <c r="J259"/>
  <c r="BK252"/>
  <c r="BK251"/>
  <c r="BK249"/>
  <c r="BK246"/>
  <c r="BK244"/>
  <c r="BK242"/>
  <c r="J241"/>
  <c r="BK235"/>
  <c r="J233"/>
  <c r="J222"/>
  <c r="J215"/>
  <c r="J213"/>
  <c r="BK211"/>
  <c r="BK209"/>
  <c r="BK208"/>
  <c r="J207"/>
  <c r="J204"/>
  <c r="J201"/>
  <c r="J200"/>
  <c r="J199"/>
  <c r="BK198"/>
  <c r="J197"/>
  <c r="J196"/>
  <c r="J193"/>
  <c r="BK192"/>
  <c r="J187"/>
  <c r="BK184"/>
  <c r="J181"/>
  <c r="J177"/>
  <c r="J167"/>
  <c r="BK161"/>
  <c r="J154"/>
  <c r="BK152"/>
  <c r="BK145"/>
  <c r="BK141"/>
  <c r="BK139"/>
  <c r="BK135"/>
  <c r="BK133"/>
  <c r="J126"/>
  <c i="4" r="J157"/>
  <c r="BK155"/>
  <c r="BK153"/>
  <c r="BK152"/>
  <c r="J145"/>
  <c r="BK143"/>
  <c r="BK139"/>
  <c r="J133"/>
  <c i="3" r="J240"/>
  <c r="J233"/>
  <c r="BK222"/>
  <c r="BK213"/>
  <c r="BK211"/>
  <c r="BK147"/>
  <c r="BK140"/>
  <c r="J127"/>
  <c i="2" r="J140"/>
  <c r="BK136"/>
  <c r="BK127"/>
  <c r="BK122"/>
  <c i="11" r="J152"/>
  <c r="BK149"/>
  <c r="BK148"/>
  <c r="J147"/>
  <c r="J141"/>
  <c r="J138"/>
  <c r="BK134"/>
  <c r="J132"/>
  <c r="BK128"/>
  <c r="J124"/>
  <c r="J120"/>
  <c r="BK117"/>
  <c i="10" r="BK258"/>
  <c r="BK257"/>
  <c r="BK254"/>
  <c r="BK238"/>
  <c r="J233"/>
  <c r="J222"/>
  <c r="J220"/>
  <c r="BK202"/>
  <c r="J195"/>
  <c r="BK190"/>
  <c r="J180"/>
  <c r="BK179"/>
  <c r="J168"/>
  <c r="BK167"/>
  <c r="BK165"/>
  <c r="BK159"/>
  <c r="BK156"/>
  <c r="BK153"/>
  <c r="J125"/>
  <c i="9" r="J143"/>
  <c r="J139"/>
  <c r="J136"/>
  <c r="J127"/>
  <c i="8" r="J231"/>
  <c r="BK226"/>
  <c r="BK223"/>
  <c r="J221"/>
  <c r="BK216"/>
  <c r="J214"/>
  <c r="BK210"/>
  <c r="J208"/>
  <c r="BK207"/>
  <c r="BK194"/>
  <c r="BK183"/>
  <c r="J176"/>
  <c r="BK171"/>
  <c r="J152"/>
  <c r="J150"/>
  <c r="BK139"/>
  <c r="J133"/>
  <c r="BK127"/>
  <c i="7" r="J147"/>
  <c r="J141"/>
  <c r="J138"/>
  <c r="BK136"/>
  <c r="BK134"/>
  <c r="J131"/>
  <c r="J127"/>
  <c r="BK126"/>
  <c i="6" r="BK237"/>
  <c r="J233"/>
  <c r="J232"/>
  <c r="BK231"/>
  <c r="BK223"/>
  <c r="BK222"/>
  <c r="J221"/>
  <c r="J220"/>
  <c r="BK216"/>
  <c r="J206"/>
  <c r="J155"/>
  <c r="J149"/>
  <c r="J144"/>
  <c r="J125"/>
  <c i="5" r="BK257"/>
  <c r="J253"/>
  <c r="J249"/>
  <c r="J245"/>
  <c r="BK243"/>
  <c r="BK241"/>
  <c r="BK240"/>
  <c r="BK237"/>
  <c r="J232"/>
  <c r="BK226"/>
  <c r="J224"/>
  <c r="J217"/>
  <c r="BK215"/>
  <c r="BK214"/>
  <c r="BK213"/>
  <c r="J209"/>
  <c r="BK207"/>
  <c r="J206"/>
  <c r="BK203"/>
  <c r="BK201"/>
  <c r="BK200"/>
  <c r="BK197"/>
  <c r="BK196"/>
  <c r="BK195"/>
  <c r="BK194"/>
  <c r="J192"/>
  <c r="BK187"/>
  <c r="BK165"/>
  <c r="J161"/>
  <c r="J159"/>
  <c r="J152"/>
  <c r="BK149"/>
  <c r="J139"/>
  <c r="BK126"/>
  <c i="4" r="J152"/>
  <c r="BK142"/>
  <c r="J140"/>
  <c r="BK136"/>
  <c i="3" r="J237"/>
  <c r="BK235"/>
  <c r="BK234"/>
  <c r="J229"/>
  <c r="J217"/>
  <c r="J203"/>
  <c r="BK199"/>
  <c r="J197"/>
  <c r="BK191"/>
  <c r="BK187"/>
  <c r="BK165"/>
  <c r="J161"/>
  <c r="BK129"/>
  <c i="2" r="J138"/>
  <c r="J129"/>
  <c r="BK125"/>
  <c i="11" r="J153"/>
  <c r="J150"/>
  <c r="J146"/>
  <c r="BK145"/>
  <c r="BK144"/>
  <c r="BK137"/>
  <c r="J135"/>
  <c r="J133"/>
  <c r="BK131"/>
  <c r="BK127"/>
  <c r="BK124"/>
  <c r="BK122"/>
  <c r="J121"/>
  <c r="BK120"/>
  <c r="BK118"/>
  <c i="10" r="J267"/>
  <c r="BK266"/>
  <c r="BK265"/>
  <c r="BK263"/>
  <c r="J259"/>
  <c r="BK244"/>
  <c r="J241"/>
  <c r="BK237"/>
  <c r="BK232"/>
  <c r="BK219"/>
  <c r="BK212"/>
  <c r="BK211"/>
  <c r="J210"/>
  <c r="J208"/>
  <c r="J198"/>
  <c r="J197"/>
  <c r="BK195"/>
  <c r="J178"/>
  <c r="J172"/>
  <c r="J169"/>
  <c r="J166"/>
  <c r="BK164"/>
  <c r="BK129"/>
  <c r="BK128"/>
  <c r="J126"/>
  <c r="J120"/>
  <c i="9" r="BK146"/>
  <c r="J142"/>
  <c r="BK136"/>
  <c i="8" r="BK239"/>
  <c r="J236"/>
  <c r="BK224"/>
  <c r="J219"/>
  <c r="J216"/>
  <c r="BK185"/>
  <c r="BK162"/>
  <c r="BK155"/>
  <c r="BK152"/>
  <c r="BK133"/>
  <c i="7" r="BK146"/>
  <c r="BK144"/>
  <c r="BK141"/>
  <c r="BK138"/>
  <c r="BK135"/>
  <c r="BK131"/>
  <c r="J126"/>
  <c i="6" r="BK252"/>
  <c r="J252"/>
  <c r="BK235"/>
  <c r="BK234"/>
  <c r="J219"/>
  <c r="BK218"/>
  <c r="J202"/>
  <c r="BK197"/>
  <c r="BK190"/>
  <c r="J185"/>
  <c r="J170"/>
  <c r="BK165"/>
  <c r="BK150"/>
  <c i="5" r="J255"/>
  <c r="J254"/>
  <c r="J250"/>
  <c r="J248"/>
  <c r="J247"/>
  <c r="J244"/>
  <c r="J237"/>
  <c r="BK236"/>
  <c r="BK230"/>
  <c r="J225"/>
  <c r="J223"/>
  <c r="BK193"/>
  <c r="J174"/>
  <c r="BK167"/>
  <c r="J165"/>
  <c i="4" r="BK157"/>
  <c r="J155"/>
  <c r="J138"/>
  <c i="3" r="BK233"/>
  <c r="J231"/>
  <c r="BK229"/>
  <c r="J216"/>
  <c r="J211"/>
  <c r="BK207"/>
  <c r="J179"/>
  <c r="BK163"/>
  <c r="BK131"/>
  <c i="2" r="BK129"/>
  <c r="J127"/>
  <c r="J122"/>
  <c i="11" r="BK153"/>
  <c r="J148"/>
  <c r="BK146"/>
  <c r="BK142"/>
  <c r="BK141"/>
  <c r="J139"/>
  <c r="BK136"/>
  <c r="J134"/>
  <c r="J131"/>
  <c r="J130"/>
  <c r="J128"/>
  <c r="BK125"/>
  <c r="BK121"/>
  <c r="BK119"/>
  <c r="J117"/>
  <c i="10" r="BK267"/>
  <c r="J266"/>
  <c r="J265"/>
  <c r="J262"/>
  <c r="J260"/>
  <c r="BK240"/>
  <c r="BK239"/>
  <c r="BK233"/>
  <c r="BK231"/>
  <c r="J227"/>
  <c r="BK223"/>
  <c r="J217"/>
  <c r="BK215"/>
  <c r="J205"/>
  <c r="BK201"/>
  <c r="BK178"/>
  <c r="BK176"/>
  <c r="BK168"/>
  <c r="J163"/>
  <c r="J159"/>
  <c r="BK157"/>
  <c r="J149"/>
  <c r="J148"/>
  <c r="J129"/>
  <c r="BK124"/>
  <c r="BK118"/>
  <c i="9" r="BK141"/>
  <c r="BK138"/>
  <c r="J125"/>
  <c i="8" r="J242"/>
  <c r="J237"/>
  <c r="J223"/>
  <c r="J220"/>
  <c r="BK214"/>
  <c r="J212"/>
  <c r="J207"/>
  <c r="J200"/>
  <c r="J194"/>
  <c r="BK190"/>
  <c r="BK174"/>
  <c r="J169"/>
  <c r="BK149"/>
  <c r="J145"/>
  <c i="7" r="BK147"/>
  <c r="BK132"/>
  <c r="BK130"/>
  <c i="6" r="BK245"/>
  <c r="J240"/>
  <c r="BK232"/>
  <c r="J231"/>
  <c r="J230"/>
  <c r="BK227"/>
  <c r="J225"/>
  <c r="J222"/>
  <c r="BK219"/>
  <c r="J208"/>
  <c r="J204"/>
  <c r="BK203"/>
  <c r="BK201"/>
  <c r="J197"/>
  <c r="BK195"/>
  <c r="BK172"/>
  <c r="BK144"/>
  <c r="BK138"/>
  <c i="5" r="J261"/>
  <c r="J256"/>
  <c r="BK250"/>
  <c r="J243"/>
  <c r="J236"/>
  <c r="J235"/>
  <c r="BK234"/>
  <c r="BK233"/>
  <c r="BK232"/>
  <c r="BK227"/>
  <c r="BK223"/>
  <c r="BK190"/>
  <c r="J145"/>
  <c i="4" r="BK145"/>
  <c i="3" r="J235"/>
  <c r="BK231"/>
  <c r="BK224"/>
  <c r="J222"/>
  <c r="BK220"/>
  <c r="J218"/>
  <c r="BK216"/>
  <c r="J199"/>
  <c r="J195"/>
  <c r="J154"/>
  <c r="J133"/>
  <c i="2" r="BK134"/>
  <c i="11" r="BK139"/>
  <c r="BK132"/>
  <c r="BK129"/>
  <c r="J127"/>
  <c r="J123"/>
  <c r="J118"/>
  <c i="10" r="BK261"/>
  <c r="BK259"/>
  <c r="J236"/>
  <c r="BK234"/>
  <c r="J223"/>
  <c r="J219"/>
  <c r="BK216"/>
  <c r="J215"/>
  <c r="J211"/>
  <c r="J209"/>
  <c r="J185"/>
  <c r="J181"/>
  <c r="BK180"/>
  <c r="J167"/>
  <c r="BK162"/>
  <c r="J157"/>
  <c r="J145"/>
  <c r="J141"/>
  <c r="J118"/>
  <c i="9" r="BK135"/>
  <c i="8" r="BK229"/>
  <c r="J226"/>
  <c r="BK220"/>
  <c r="BK217"/>
  <c r="J209"/>
  <c r="BK208"/>
  <c r="J203"/>
  <c r="BK201"/>
  <c r="J192"/>
  <c r="BK176"/>
  <c r="J171"/>
  <c r="J162"/>
  <c r="BK145"/>
  <c r="BK136"/>
  <c i="7" r="J144"/>
  <c r="J132"/>
  <c i="6" r="BK230"/>
  <c r="J228"/>
  <c r="BK225"/>
  <c r="J224"/>
  <c r="J214"/>
  <c r="J210"/>
  <c r="BK204"/>
  <c r="J192"/>
  <c r="J172"/>
  <c r="BK170"/>
  <c r="J141"/>
  <c i="5" r="BK261"/>
  <c r="J257"/>
  <c r="BK245"/>
  <c r="J240"/>
  <c r="J238"/>
  <c r="BK231"/>
  <c r="BK225"/>
  <c r="BK177"/>
  <c r="BK174"/>
  <c r="J149"/>
  <c r="BK146"/>
  <c i="4" r="BK151"/>
  <c r="BK149"/>
  <c r="J143"/>
  <c r="J139"/>
  <c r="BK131"/>
  <c r="J126"/>
  <c i="3" r="BK240"/>
  <c r="BK237"/>
  <c r="J226"/>
  <c r="J224"/>
  <c r="BK218"/>
  <c r="BK203"/>
  <c r="BK185"/>
  <c r="J165"/>
  <c r="J163"/>
  <c r="J140"/>
  <c r="BK133"/>
  <c i="2" r="BK138"/>
  <c r="J132"/>
  <c r="J124"/>
  <c i="10" r="J264"/>
  <c r="J263"/>
  <c r="J258"/>
  <c r="J251"/>
  <c r="BK248"/>
  <c r="BK247"/>
  <c r="J240"/>
  <c r="J239"/>
  <c r="J235"/>
  <c r="J232"/>
  <c r="J231"/>
  <c r="BK221"/>
  <c r="BK218"/>
  <c r="BK210"/>
  <c r="J202"/>
  <c r="BK198"/>
  <c r="J196"/>
  <c r="J194"/>
  <c r="BK186"/>
  <c r="BK172"/>
  <c r="BK169"/>
  <c r="J164"/>
  <c r="BK163"/>
  <c r="J158"/>
  <c r="J153"/>
  <c r="BK150"/>
  <c r="BK149"/>
  <c r="BK148"/>
  <c r="BK141"/>
  <c r="BK133"/>
  <c r="J128"/>
  <c r="J124"/>
  <c r="J119"/>
  <c r="J117"/>
  <c i="9" r="J146"/>
  <c r="BK143"/>
  <c r="BK139"/>
  <c r="J131"/>
  <c r="J130"/>
  <c i="8" r="BK242"/>
  <c r="BK236"/>
  <c r="J229"/>
  <c r="BK221"/>
  <c r="BK215"/>
  <c r="J210"/>
  <c r="J201"/>
  <c r="BK199"/>
  <c r="BK196"/>
  <c r="BK192"/>
  <c r="BK188"/>
  <c r="J185"/>
  <c r="J174"/>
  <c r="J159"/>
  <c r="J155"/>
  <c r="J149"/>
  <c r="J136"/>
  <c i="7" r="BK142"/>
  <c r="BK139"/>
  <c r="J130"/>
  <c r="BK129"/>
  <c i="6" r="BK247"/>
  <c r="BK238"/>
  <c r="J237"/>
  <c r="BK233"/>
  <c r="BK229"/>
  <c r="BK224"/>
  <c r="BK221"/>
  <c r="BK220"/>
  <c r="BK214"/>
  <c r="BK202"/>
  <c r="J195"/>
  <c r="J163"/>
  <c r="BK157"/>
  <c r="BK149"/>
  <c r="BK141"/>
  <c i="5" r="J258"/>
  <c r="BK253"/>
  <c r="J251"/>
  <c r="BK248"/>
  <c r="BK238"/>
  <c r="J234"/>
  <c r="BK228"/>
  <c r="J227"/>
  <c r="BK222"/>
  <c r="BK216"/>
  <c r="BK205"/>
  <c r="J198"/>
  <c r="J191"/>
  <c r="J190"/>
  <c r="BK154"/>
  <c r="J146"/>
  <c i="4" r="J151"/>
  <c r="BK148"/>
  <c r="BK140"/>
  <c r="J136"/>
  <c r="BK129"/>
  <c i="3" r="J220"/>
  <c r="BK217"/>
  <c r="J213"/>
  <c r="J191"/>
  <c r="J187"/>
  <c r="J185"/>
  <c r="BK179"/>
  <c r="J172"/>
  <c r="BK161"/>
  <c r="J131"/>
  <c r="J129"/>
  <c r="BK127"/>
  <c i="6" r="J238"/>
  <c r="BK236"/>
  <c r="J229"/>
  <c r="BK228"/>
  <c r="J223"/>
  <c r="J216"/>
  <c r="BK212"/>
  <c r="BK208"/>
  <c r="BK206"/>
  <c r="J203"/>
  <c r="BK179"/>
  <c r="J165"/>
  <c r="J157"/>
  <c r="J152"/>
  <c r="J150"/>
  <c r="BK135"/>
  <c r="BK132"/>
  <c r="BK125"/>
  <c i="5" r="BK258"/>
  <c r="BK256"/>
  <c r="BK255"/>
  <c r="J246"/>
  <c r="J230"/>
  <c r="J229"/>
  <c r="J226"/>
  <c r="BK224"/>
  <c r="J216"/>
  <c r="J137"/>
  <c r="J135"/>
  <c i="4" r="BK138"/>
  <c r="J131"/>
  <c r="J129"/>
  <c r="BK126"/>
  <c i="3" r="BK226"/>
  <c r="BK219"/>
  <c r="J207"/>
  <c r="BK195"/>
  <c r="BK172"/>
  <c r="BK154"/>
  <c r="J147"/>
  <c i="2" r="J134"/>
  <c r="J125"/>
  <c r="BK124"/>
  <c i="1" r="AS94"/>
  <c i="2" l="1" r="P131"/>
  <c i="3" r="P126"/>
  <c r="T215"/>
  <c i="4" r="R128"/>
  <c r="R124"/>
  <c r="R123"/>
  <c r="BK150"/>
  <c r="J150"/>
  <c r="J102"/>
  <c i="5" r="T125"/>
  <c r="R176"/>
  <c i="6" r="BK194"/>
  <c r="J194"/>
  <c r="J101"/>
  <c i="2" r="R131"/>
  <c i="3" r="T184"/>
  <c r="R228"/>
  <c i="4" r="BK135"/>
  <c r="J135"/>
  <c r="J100"/>
  <c i="5" r="P125"/>
  <c r="BK176"/>
  <c r="J176"/>
  <c r="J100"/>
  <c i="6" r="P124"/>
  <c r="P184"/>
  <c i="7" r="BK133"/>
  <c r="J133"/>
  <c r="J100"/>
  <c i="8" r="T126"/>
  <c r="P184"/>
  <c i="9" r="P124"/>
  <c r="T129"/>
  <c i="2" r="P121"/>
  <c r="P120"/>
  <c r="P119"/>
  <c i="1" r="AU95"/>
  <c i="3" r="BK126"/>
  <c r="J126"/>
  <c r="J98"/>
  <c r="BK184"/>
  <c r="J184"/>
  <c r="J99"/>
  <c r="R215"/>
  <c i="4" r="BK147"/>
  <c r="J147"/>
  <c r="J101"/>
  <c i="5" r="R189"/>
  <c i="6" r="BK124"/>
  <c r="J124"/>
  <c r="J98"/>
  <c r="T184"/>
  <c i="7" r="T125"/>
  <c r="P133"/>
  <c i="8" r="R126"/>
  <c r="T184"/>
  <c i="9" r="P137"/>
  <c i="10" r="P116"/>
  <c i="1" r="AU103"/>
  <c i="2" r="BK121"/>
  <c i="3" r="R184"/>
  <c r="T228"/>
  <c i="4" r="P128"/>
  <c r="P124"/>
  <c r="P123"/>
  <c i="1" r="AU97"/>
  <c i="4" r="T150"/>
  <c i="5" r="BK125"/>
  <c r="P176"/>
  <c i="6" r="T194"/>
  <c i="7" r="R128"/>
  <c i="8" r="R198"/>
  <c i="9" r="R137"/>
  <c i="10" r="R116"/>
  <c i="11" r="R116"/>
  <c i="2" r="R121"/>
  <c r="R120"/>
  <c r="R119"/>
  <c i="4" r="T135"/>
  <c r="P150"/>
  <c i="5" r="T189"/>
  <c i="6" r="T124"/>
  <c r="T123"/>
  <c r="T122"/>
  <c r="R184"/>
  <c i="7" r="P125"/>
  <c r="T128"/>
  <c r="T137"/>
  <c r="R145"/>
  <c i="8" r="BK126"/>
  <c r="J126"/>
  <c r="J98"/>
  <c r="T198"/>
  <c i="9" r="BK129"/>
  <c r="J129"/>
  <c r="J99"/>
  <c r="P129"/>
  <c i="11" r="P116"/>
  <c i="1" r="AU104"/>
  <c i="2" r="T131"/>
  <c i="3" r="T126"/>
  <c r="T125"/>
  <c r="T124"/>
  <c r="P215"/>
  <c i="4" r="P135"/>
  <c r="R150"/>
  <c i="5" r="R125"/>
  <c r="R124"/>
  <c r="R123"/>
  <c r="T176"/>
  <c i="6" r="R124"/>
  <c r="BK184"/>
  <c r="J184"/>
  <c r="J100"/>
  <c i="7" r="BK125"/>
  <c r="P128"/>
  <c r="BK137"/>
  <c r="J137"/>
  <c r="J101"/>
  <c r="R137"/>
  <c r="P145"/>
  <c i="8" r="P198"/>
  <c i="9" r="BK124"/>
  <c r="J124"/>
  <c r="J98"/>
  <c r="BK137"/>
  <c r="J137"/>
  <c r="J100"/>
  <c i="11" r="BK116"/>
  <c r="J116"/>
  <c r="J96"/>
  <c i="2" r="T121"/>
  <c r="T120"/>
  <c r="T119"/>
  <c i="3" r="R126"/>
  <c r="R125"/>
  <c r="R124"/>
  <c r="BK215"/>
  <c r="J215"/>
  <c r="J100"/>
  <c r="P228"/>
  <c i="4" r="BK128"/>
  <c r="J128"/>
  <c r="J99"/>
  <c r="T128"/>
  <c r="T124"/>
  <c r="T123"/>
  <c r="P147"/>
  <c r="R147"/>
  <c i="5" r="BK189"/>
  <c r="J189"/>
  <c r="J101"/>
  <c i="6" r="R194"/>
  <c i="7" r="BK128"/>
  <c r="J128"/>
  <c r="J99"/>
  <c r="R133"/>
  <c i="8" r="BK198"/>
  <c r="J198"/>
  <c r="J101"/>
  <c i="9" r="T124"/>
  <c r="R129"/>
  <c i="10" r="BK116"/>
  <c r="J116"/>
  <c i="11" r="T116"/>
  <c i="2" r="BK131"/>
  <c r="J131"/>
  <c r="J99"/>
  <c i="3" r="P184"/>
  <c r="BK228"/>
  <c r="J228"/>
  <c r="J101"/>
  <c i="4" r="R135"/>
  <c r="T147"/>
  <c i="5" r="P189"/>
  <c i="6" r="P194"/>
  <c i="7" r="R125"/>
  <c r="R124"/>
  <c r="R123"/>
  <c r="T133"/>
  <c r="P137"/>
  <c r="BK145"/>
  <c r="J145"/>
  <c r="J103"/>
  <c r="T145"/>
  <c i="8" r="P126"/>
  <c r="P125"/>
  <c r="P124"/>
  <c i="1" r="AU101"/>
  <c i="8" r="BK184"/>
  <c r="J184"/>
  <c r="J100"/>
  <c r="R184"/>
  <c i="9" r="R124"/>
  <c r="R123"/>
  <c r="R122"/>
  <c r="T137"/>
  <c i="10" r="T116"/>
  <c i="2" r="J92"/>
  <c r="BE140"/>
  <c i="3" r="J92"/>
  <c r="BE131"/>
  <c r="BE133"/>
  <c r="BE187"/>
  <c r="BE217"/>
  <c r="BE231"/>
  <c i="4" r="J117"/>
  <c r="BE140"/>
  <c r="BE148"/>
  <c r="BE149"/>
  <c r="BE153"/>
  <c i="5" r="J117"/>
  <c r="BE139"/>
  <c r="BE141"/>
  <c r="BE154"/>
  <c r="BE159"/>
  <c r="BE187"/>
  <c r="BE191"/>
  <c r="BE217"/>
  <c r="BE225"/>
  <c r="BE231"/>
  <c r="BE232"/>
  <c r="BE244"/>
  <c r="BE251"/>
  <c r="BE253"/>
  <c r="BK263"/>
  <c r="J263"/>
  <c r="J102"/>
  <c i="6" r="BE144"/>
  <c r="BE170"/>
  <c r="BE220"/>
  <c r="BE224"/>
  <c r="BE225"/>
  <c r="BE226"/>
  <c r="BE235"/>
  <c r="BE240"/>
  <c r="BK251"/>
  <c r="J251"/>
  <c r="J102"/>
  <c i="7" r="J117"/>
  <c i="2" r="F115"/>
  <c r="BE129"/>
  <c r="BE132"/>
  <c r="BE138"/>
  <c i="3" r="J89"/>
  <c r="BE163"/>
  <c r="BE195"/>
  <c r="BE197"/>
  <c r="BE199"/>
  <c r="BE218"/>
  <c i="4" r="F92"/>
  <c r="BE126"/>
  <c r="BE131"/>
  <c i="5" r="BE177"/>
  <c r="BE184"/>
  <c r="BE197"/>
  <c r="BE204"/>
  <c r="BE213"/>
  <c r="BE230"/>
  <c r="BE243"/>
  <c r="BE246"/>
  <c i="6" r="F92"/>
  <c r="BE152"/>
  <c r="BE165"/>
  <c r="BE172"/>
  <c r="BE192"/>
  <c r="BE208"/>
  <c r="BE222"/>
  <c r="BE227"/>
  <c r="BE245"/>
  <c i="7" r="E85"/>
  <c r="BE135"/>
  <c r="BE144"/>
  <c r="BE146"/>
  <c i="8" r="BE209"/>
  <c r="BE219"/>
  <c r="BE220"/>
  <c r="BE226"/>
  <c r="BE227"/>
  <c r="BK182"/>
  <c r="J182"/>
  <c r="J99"/>
  <c i="9" r="E85"/>
  <c r="F92"/>
  <c r="BE138"/>
  <c i="10" r="F91"/>
  <c r="BE129"/>
  <c r="BE137"/>
  <c r="BE159"/>
  <c r="BE162"/>
  <c r="BE165"/>
  <c r="BE166"/>
  <c r="BE167"/>
  <c r="BE177"/>
  <c r="BE178"/>
  <c r="BE195"/>
  <c r="BE197"/>
  <c r="BE201"/>
  <c r="BE209"/>
  <c r="BE220"/>
  <c r="BE223"/>
  <c r="BE227"/>
  <c r="BE234"/>
  <c r="BE244"/>
  <c r="BE261"/>
  <c r="BE262"/>
  <c i="2" r="J89"/>
  <c i="3" r="E85"/>
  <c r="F120"/>
  <c r="BE213"/>
  <c r="BE220"/>
  <c r="BE234"/>
  <c r="BE235"/>
  <c r="BK236"/>
  <c r="J236"/>
  <c r="J102"/>
  <c i="4" r="E85"/>
  <c r="BE129"/>
  <c r="BE133"/>
  <c i="5" r="BE223"/>
  <c r="BE224"/>
  <c r="BE235"/>
  <c r="BE241"/>
  <c r="BE248"/>
  <c r="BE249"/>
  <c r="BE254"/>
  <c r="BK266"/>
  <c r="J266"/>
  <c r="J103"/>
  <c i="6" r="BE125"/>
  <c r="BE157"/>
  <c r="BE195"/>
  <c r="BE202"/>
  <c r="BE216"/>
  <c r="BE218"/>
  <c r="BE219"/>
  <c r="BE221"/>
  <c r="BE223"/>
  <c r="BE233"/>
  <c r="BE234"/>
  <c r="BE236"/>
  <c r="BE237"/>
  <c r="BK178"/>
  <c r="J178"/>
  <c r="J99"/>
  <c i="7" r="F120"/>
  <c r="BE136"/>
  <c r="BE142"/>
  <c r="BE147"/>
  <c i="8" r="BE199"/>
  <c r="BE200"/>
  <c r="BE207"/>
  <c r="BE214"/>
  <c r="BE215"/>
  <c r="BE239"/>
  <c r="BK238"/>
  <c r="J238"/>
  <c r="J102"/>
  <c i="9" r="BE141"/>
  <c r="BE142"/>
  <c r="BE143"/>
  <c i="10" r="F92"/>
  <c r="BE119"/>
  <c r="BE126"/>
  <c r="BE172"/>
  <c r="BE176"/>
  <c r="BE179"/>
  <c r="BE210"/>
  <c r="BE232"/>
  <c r="BE233"/>
  <c r="BE254"/>
  <c r="BE257"/>
  <c r="BE258"/>
  <c i="11" r="F91"/>
  <c r="BE117"/>
  <c r="BE121"/>
  <c r="BE122"/>
  <c r="BE126"/>
  <c r="BE131"/>
  <c r="BE137"/>
  <c r="BE138"/>
  <c i="2" r="F92"/>
  <c r="BE127"/>
  <c i="3" r="BE172"/>
  <c r="BE211"/>
  <c r="BE233"/>
  <c i="4" r="BE136"/>
  <c r="BE138"/>
  <c r="BE152"/>
  <c i="5" r="F120"/>
  <c r="BE133"/>
  <c r="BE135"/>
  <c r="BE152"/>
  <c r="BE222"/>
  <c r="BE226"/>
  <c r="BE229"/>
  <c r="BE240"/>
  <c r="BE245"/>
  <c r="BK173"/>
  <c r="J173"/>
  <c r="J99"/>
  <c i="6" r="E85"/>
  <c r="BE150"/>
  <c r="BE179"/>
  <c r="BE185"/>
  <c r="BE228"/>
  <c r="BE229"/>
  <c i="7" r="BE126"/>
  <c r="BE129"/>
  <c i="8" r="BE136"/>
  <c r="BE171"/>
  <c r="BE185"/>
  <c r="BE188"/>
  <c r="BE217"/>
  <c r="BE218"/>
  <c r="BE224"/>
  <c r="BE229"/>
  <c r="BE231"/>
  <c r="BE236"/>
  <c r="BK241"/>
  <c r="J241"/>
  <c r="J104"/>
  <c i="9" r="J116"/>
  <c r="BE136"/>
  <c r="BK145"/>
  <c r="J145"/>
  <c r="J102"/>
  <c i="10" r="J91"/>
  <c r="J113"/>
  <c r="BE125"/>
  <c r="BE127"/>
  <c r="BE141"/>
  <c r="BE198"/>
  <c r="BE208"/>
  <c r="BE211"/>
  <c r="BE212"/>
  <c r="BE219"/>
  <c r="BE222"/>
  <c r="BE237"/>
  <c r="BE238"/>
  <c r="BE263"/>
  <c r="BE265"/>
  <c r="BE266"/>
  <c i="11" r="J91"/>
  <c r="J110"/>
  <c r="BE118"/>
  <c r="BE120"/>
  <c r="BE124"/>
  <c r="BE133"/>
  <c r="BE135"/>
  <c r="BE145"/>
  <c r="BE147"/>
  <c i="2" r="BE134"/>
  <c r="BE136"/>
  <c i="3" r="BE127"/>
  <c r="BE129"/>
  <c r="BE140"/>
  <c r="BE147"/>
  <c r="BE154"/>
  <c r="BE161"/>
  <c r="BE222"/>
  <c r="BE224"/>
  <c i="4" r="J92"/>
  <c r="BE142"/>
  <c i="5" r="BE181"/>
  <c r="BE190"/>
  <c r="BE216"/>
  <c r="BE233"/>
  <c r="BE234"/>
  <c r="BE242"/>
  <c r="BE252"/>
  <c r="BE256"/>
  <c r="BE257"/>
  <c r="BE258"/>
  <c r="BE259"/>
  <c r="BE261"/>
  <c i="6" r="BE155"/>
  <c r="BE214"/>
  <c r="BE247"/>
  <c r="BE252"/>
  <c i="7" r="BE127"/>
  <c r="BE134"/>
  <c i="8" r="J118"/>
  <c r="BE139"/>
  <c r="BE150"/>
  <c r="BE183"/>
  <c r="BE194"/>
  <c r="BE201"/>
  <c r="BE222"/>
  <c r="BE223"/>
  <c i="9" r="BE127"/>
  <c r="BE130"/>
  <c r="BE131"/>
  <c r="BE135"/>
  <c r="BE139"/>
  <c i="10" r="E85"/>
  <c r="BE124"/>
  <c r="BE149"/>
  <c r="BE150"/>
  <c r="BE153"/>
  <c r="BE156"/>
  <c r="BE157"/>
  <c r="BE181"/>
  <c r="BE194"/>
  <c r="BE196"/>
  <c r="BE235"/>
  <c r="BE239"/>
  <c r="BE240"/>
  <c r="BE264"/>
  <c i="11" r="E85"/>
  <c r="F92"/>
  <c r="J113"/>
  <c r="BE130"/>
  <c r="BE136"/>
  <c r="BE143"/>
  <c r="BE149"/>
  <c i="2" r="BE122"/>
  <c r="BE124"/>
  <c i="3" r="F121"/>
  <c r="BE237"/>
  <c r="BE240"/>
  <c i="4" r="F119"/>
  <c r="BE145"/>
  <c r="BE157"/>
  <c i="5" r="E113"/>
  <c r="BE137"/>
  <c r="BE145"/>
  <c r="BE146"/>
  <c r="BE161"/>
  <c r="BE196"/>
  <c r="BE199"/>
  <c r="BE200"/>
  <c r="BE203"/>
  <c r="BE214"/>
  <c r="BE227"/>
  <c r="BE255"/>
  <c i="6" r="J89"/>
  <c r="BE132"/>
  <c r="BE135"/>
  <c r="BE138"/>
  <c r="BE141"/>
  <c r="BE163"/>
  <c r="BE190"/>
  <c r="BE210"/>
  <c r="BE212"/>
  <c i="7" r="BE130"/>
  <c r="BE132"/>
  <c r="BE139"/>
  <c i="8" r="E85"/>
  <c r="F121"/>
  <c r="BE127"/>
  <c r="BE142"/>
  <c r="BE159"/>
  <c r="BE162"/>
  <c r="BE169"/>
  <c r="BE190"/>
  <c r="BE203"/>
  <c r="BE212"/>
  <c r="BE237"/>
  <c i="9" r="BE125"/>
  <c i="10" r="J89"/>
  <c r="BE117"/>
  <c r="BE118"/>
  <c r="BE133"/>
  <c r="BE145"/>
  <c r="BE158"/>
  <c r="BE185"/>
  <c r="BE186"/>
  <c r="BE205"/>
  <c r="BE215"/>
  <c r="BE216"/>
  <c r="BE217"/>
  <c r="BE218"/>
  <c r="BE236"/>
  <c r="BE247"/>
  <c r="BE248"/>
  <c r="BE251"/>
  <c r="BE260"/>
  <c i="11" r="BE119"/>
  <c r="BE123"/>
  <c r="BE140"/>
  <c r="BE142"/>
  <c r="BE152"/>
  <c i="2" r="BE125"/>
  <c i="3" r="BE165"/>
  <c r="BE203"/>
  <c r="BE219"/>
  <c r="BE229"/>
  <c r="BK239"/>
  <c r="BK238"/>
  <c r="J238"/>
  <c r="J103"/>
  <c i="4" r="BE151"/>
  <c r="BK125"/>
  <c i="5" r="BE126"/>
  <c r="BE149"/>
  <c r="BE165"/>
  <c r="BE192"/>
  <c r="BE194"/>
  <c r="BE195"/>
  <c r="BE205"/>
  <c r="BE206"/>
  <c r="BE208"/>
  <c r="BE211"/>
  <c r="BE215"/>
  <c r="BE228"/>
  <c r="BE238"/>
  <c r="BE247"/>
  <c r="BE264"/>
  <c r="BE267"/>
  <c i="6" r="BE149"/>
  <c r="BE230"/>
  <c r="BE231"/>
  <c r="BE238"/>
  <c i="7" r="BE131"/>
  <c r="BE138"/>
  <c r="BE141"/>
  <c i="8" r="BE149"/>
  <c r="BE216"/>
  <c i="10" r="BE128"/>
  <c r="BE168"/>
  <c r="BE169"/>
  <c r="BE180"/>
  <c r="BE190"/>
  <c r="BE221"/>
  <c i="11" r="BE125"/>
  <c r="BE127"/>
  <c r="BE128"/>
  <c r="BE139"/>
  <c r="BE141"/>
  <c r="BE144"/>
  <c r="BE146"/>
  <c r="BE151"/>
  <c r="BE153"/>
  <c i="2" r="E85"/>
  <c i="3" r="BE179"/>
  <c r="BE185"/>
  <c r="BE191"/>
  <c r="BE207"/>
  <c r="BE216"/>
  <c r="BE226"/>
  <c i="4" r="BE139"/>
  <c r="BE143"/>
  <c r="BE155"/>
  <c r="BK156"/>
  <c r="J156"/>
  <c r="J103"/>
  <c i="5" r="BE167"/>
  <c r="BE174"/>
  <c r="BE193"/>
  <c r="BE198"/>
  <c r="BE201"/>
  <c r="BE207"/>
  <c r="BE209"/>
  <c r="BE236"/>
  <c r="BE237"/>
  <c r="BE250"/>
  <c i="6" r="BE197"/>
  <c r="BE201"/>
  <c r="BE203"/>
  <c r="BE204"/>
  <c r="BE206"/>
  <c r="BE232"/>
  <c i="7" r="BK143"/>
  <c r="J143"/>
  <c r="J102"/>
  <c i="8" r="BE133"/>
  <c r="BE145"/>
  <c r="BE152"/>
  <c r="BE155"/>
  <c r="BE174"/>
  <c r="BE176"/>
  <c r="BE192"/>
  <c r="BE196"/>
  <c r="BE208"/>
  <c r="BE210"/>
  <c r="BE221"/>
  <c r="BE242"/>
  <c i="9" r="BE146"/>
  <c i="10" r="BE120"/>
  <c r="BE148"/>
  <c r="BE163"/>
  <c r="BE164"/>
  <c r="BE202"/>
  <c r="BE231"/>
  <c r="BE241"/>
  <c r="BE259"/>
  <c r="BE267"/>
  <c i="11" r="BE129"/>
  <c r="BE132"/>
  <c r="BE134"/>
  <c r="BE148"/>
  <c r="BE150"/>
  <c i="2" r="F37"/>
  <c i="1" r="BD95"/>
  <c i="2" r="F36"/>
  <c i="1" r="BC95"/>
  <c i="3" r="F35"/>
  <c i="1" r="BB96"/>
  <c i="10" r="F36"/>
  <c i="1" r="BC103"/>
  <c i="5" r="F34"/>
  <c i="1" r="BA98"/>
  <c i="10" r="F37"/>
  <c i="1" r="BD103"/>
  <c i="2" r="J34"/>
  <c i="1" r="AW95"/>
  <c i="7" r="J34"/>
  <c i="1" r="AW100"/>
  <c i="3" r="J34"/>
  <c i="1" r="AW96"/>
  <c i="11" r="F36"/>
  <c i="1" r="BC104"/>
  <c i="6" r="F37"/>
  <c i="1" r="BD99"/>
  <c i="4" r="F36"/>
  <c i="1" r="BC97"/>
  <c i="8" r="F37"/>
  <c i="1" r="BD101"/>
  <c i="5" r="F36"/>
  <c i="1" r="BC98"/>
  <c i="4" r="F35"/>
  <c i="1" r="BB97"/>
  <c i="10" r="J34"/>
  <c i="1" r="AW103"/>
  <c i="9" r="F36"/>
  <c i="1" r="BC102"/>
  <c i="11" r="F34"/>
  <c i="1" r="BA104"/>
  <c i="11" r="F35"/>
  <c i="1" r="BB104"/>
  <c i="4" r="F34"/>
  <c i="1" r="BA97"/>
  <c i="6" r="F35"/>
  <c i="1" r="BB99"/>
  <c i="11" r="F37"/>
  <c i="1" r="BD104"/>
  <c i="4" r="J34"/>
  <c i="1" r="AW97"/>
  <c i="6" r="F36"/>
  <c i="1" r="BC99"/>
  <c i="8" r="F36"/>
  <c i="1" r="BC101"/>
  <c i="8" r="F35"/>
  <c i="1" r="BB101"/>
  <c i="10" r="F35"/>
  <c i="1" r="BB103"/>
  <c i="7" r="F36"/>
  <c i="1" r="BC100"/>
  <c i="9" r="F35"/>
  <c i="1" r="BB102"/>
  <c i="11" r="J34"/>
  <c i="1" r="AW104"/>
  <c i="5" r="J34"/>
  <c i="1" r="AW98"/>
  <c i="6" r="J34"/>
  <c i="1" r="AW99"/>
  <c i="7" r="F37"/>
  <c i="1" r="BD100"/>
  <c i="4" r="F37"/>
  <c i="1" r="BD97"/>
  <c i="3" r="F36"/>
  <c i="1" r="BC96"/>
  <c i="8" r="F34"/>
  <c i="1" r="BA101"/>
  <c i="9" r="F34"/>
  <c i="1" r="BA102"/>
  <c i="3" r="F37"/>
  <c i="1" r="BD96"/>
  <c i="2" r="F35"/>
  <c i="1" r="BB95"/>
  <c i="7" r="F34"/>
  <c i="1" r="BA100"/>
  <c i="9" r="J34"/>
  <c i="1" r="AW102"/>
  <c i="10" r="J30"/>
  <c i="1" r="AG103"/>
  <c i="9" r="F37"/>
  <c i="1" r="BD102"/>
  <c i="10" r="F34"/>
  <c i="1" r="BA103"/>
  <c i="5" r="F37"/>
  <c i="1" r="BD98"/>
  <c i="8" r="J34"/>
  <c i="1" r="AW101"/>
  <c i="3" r="F34"/>
  <c i="1" r="BA96"/>
  <c i="7" r="F35"/>
  <c i="1" r="BB100"/>
  <c i="2" r="F34"/>
  <c i="1" r="BA95"/>
  <c i="5" r="F35"/>
  <c i="1" r="BB98"/>
  <c i="6" r="F34"/>
  <c i="1" r="BA99"/>
  <c i="4" l="1" r="BK124"/>
  <c r="J124"/>
  <c r="J97"/>
  <c i="7" r="T124"/>
  <c r="T123"/>
  <c r="BK124"/>
  <c r="J124"/>
  <c r="J97"/>
  <c r="P124"/>
  <c r="P123"/>
  <c i="1" r="AU100"/>
  <c i="9" r="P123"/>
  <c r="P122"/>
  <c i="1" r="AU102"/>
  <c i="9" r="T123"/>
  <c r="T122"/>
  <c i="2" r="BK120"/>
  <c r="J120"/>
  <c r="J97"/>
  <c i="5" r="P124"/>
  <c r="P123"/>
  <c i="1" r="AU98"/>
  <c i="5" r="BK124"/>
  <c r="J124"/>
  <c r="J97"/>
  <c i="6" r="P123"/>
  <c r="P122"/>
  <c i="1" r="AU99"/>
  <c i="8" r="R125"/>
  <c r="R124"/>
  <c r="T125"/>
  <c r="T124"/>
  <c i="3" r="P125"/>
  <c r="P124"/>
  <c i="1" r="AU96"/>
  <c i="6" r="R123"/>
  <c r="R122"/>
  <c i="5" r="T124"/>
  <c r="T123"/>
  <c i="3" r="J239"/>
  <c r="J104"/>
  <c i="6" r="BK123"/>
  <c r="BK122"/>
  <c r="J122"/>
  <c i="8" r="BK240"/>
  <c r="J240"/>
  <c r="J103"/>
  <c i="9" r="BK123"/>
  <c r="J123"/>
  <c r="J97"/>
  <c i="2" r="J121"/>
  <c r="J98"/>
  <c i="4" r="J125"/>
  <c r="J98"/>
  <c i="5" r="J125"/>
  <c r="J98"/>
  <c i="7" r="J125"/>
  <c r="J98"/>
  <c i="8" r="BK125"/>
  <c r="J125"/>
  <c r="J97"/>
  <c i="10" r="J96"/>
  <c i="9" r="BK144"/>
  <c r="J144"/>
  <c r="J101"/>
  <c i="3" r="BK125"/>
  <c r="J125"/>
  <c r="J97"/>
  <c i="6" r="J30"/>
  <c i="1" r="AG99"/>
  <c i="4" r="F33"/>
  <c i="1" r="AZ97"/>
  <c i="3" r="F33"/>
  <c i="1" r="AZ96"/>
  <c i="8" r="F33"/>
  <c i="1" r="AZ101"/>
  <c i="5" r="F33"/>
  <c i="1" r="AZ98"/>
  <c i="4" r="J33"/>
  <c i="1" r="AV97"/>
  <c r="AT97"/>
  <c i="11" r="F33"/>
  <c i="1" r="AZ104"/>
  <c i="6" r="F33"/>
  <c i="1" r="AZ99"/>
  <c i="11" r="J33"/>
  <c i="1" r="AV104"/>
  <c r="AT104"/>
  <c i="9" r="F33"/>
  <c i="1" r="AZ102"/>
  <c r="BD94"/>
  <c r="W33"/>
  <c r="BA94"/>
  <c r="W30"/>
  <c i="7" r="J33"/>
  <c i="1" r="AV100"/>
  <c r="AT100"/>
  <c i="2" r="F33"/>
  <c i="1" r="AZ95"/>
  <c i="10" r="F33"/>
  <c i="1" r="AZ103"/>
  <c i="3" r="J33"/>
  <c i="1" r="AV96"/>
  <c r="AT96"/>
  <c r="BB94"/>
  <c r="AX94"/>
  <c i="5" r="J33"/>
  <c i="1" r="AV98"/>
  <c r="AT98"/>
  <c i="8" r="J33"/>
  <c i="1" r="AV101"/>
  <c r="AT101"/>
  <c i="11" r="J30"/>
  <c i="1" r="AG104"/>
  <c r="AN104"/>
  <c i="6" r="J33"/>
  <c i="1" r="AV99"/>
  <c r="AT99"/>
  <c r="BC94"/>
  <c r="W32"/>
  <c i="9" r="J33"/>
  <c i="1" r="AV102"/>
  <c r="AT102"/>
  <c i="2" r="J33"/>
  <c i="1" r="AV95"/>
  <c r="AT95"/>
  <c i="7" r="F33"/>
  <c i="1" r="AZ100"/>
  <c i="10" r="J33"/>
  <c i="1" r="AV103"/>
  <c r="AT103"/>
  <c i="11" l="1" r="J39"/>
  <c i="6" r="J39"/>
  <c i="3" r="BK124"/>
  <c r="J124"/>
  <c r="J96"/>
  <c i="10" r="J39"/>
  <c i="2" r="BK119"/>
  <c r="J119"/>
  <c r="J96"/>
  <c i="5" r="BK123"/>
  <c r="J123"/>
  <c r="J96"/>
  <c i="6" r="J96"/>
  <c i="8" r="BK124"/>
  <c r="J124"/>
  <c r="J96"/>
  <c i="9" r="BK122"/>
  <c r="J122"/>
  <c i="4" r="BK123"/>
  <c r="J123"/>
  <c r="J96"/>
  <c i="6" r="J123"/>
  <c r="J97"/>
  <c i="7" r="BK123"/>
  <c r="J123"/>
  <c i="1" r="AN103"/>
  <c r="AN99"/>
  <c r="AZ94"/>
  <c r="W29"/>
  <c r="AY94"/>
  <c r="AW94"/>
  <c r="AK30"/>
  <c i="7" r="J30"/>
  <c i="1" r="AG100"/>
  <c r="AN100"/>
  <c i="9" r="J30"/>
  <c i="1" r="AG102"/>
  <c r="AN102"/>
  <c r="AU94"/>
  <c r="W31"/>
  <c i="7" l="1" r="J96"/>
  <c i="9" r="J39"/>
  <c r="J96"/>
  <c i="7" r="J39"/>
  <c i="1" r="AV94"/>
  <c r="AK29"/>
  <c i="3" r="J30"/>
  <c i="1" r="AG96"/>
  <c r="AN96"/>
  <c i="2" r="J30"/>
  <c i="1" r="AG95"/>
  <c r="AN95"/>
  <c i="4" r="J30"/>
  <c i="1" r="AG97"/>
  <c r="AN97"/>
  <c i="5" r="J30"/>
  <c i="1" r="AG98"/>
  <c r="AN98"/>
  <c i="8" r="J30"/>
  <c i="1" r="AG101"/>
  <c r="AN101"/>
  <c i="5" l="1" r="J39"/>
  <c i="2" r="J39"/>
  <c i="8" r="J39"/>
  <c i="3" r="J39"/>
  <c i="4" r="J39"/>
  <c i="1" r="AG94"/>
  <c r="AK26"/>
  <c r="AK35"/>
  <c r="AT94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<sst xmlns="http://schemas.openxmlformats.org/spreadsheetml/2006/main">
  <si>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</si>
  <si>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</si>
  <si>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</si>
  <si>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</si>
  <si>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</si>
  <si>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{efede1ce-d3c7-41aa-af60-d8533207f73f}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</si>
  <si>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</si>
  <si>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</si>
  <si>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</si>
  <si>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</si>
  <si>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</si>
  <si>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</si>
  <si>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</si>
  <si>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</si>
  <si>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2026/01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</si>
  <si>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</si>
  <si>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</si>
  <si>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Prostor mytí, objekt myčky a OLK – rozšíření -1.etapy stavby Revitalizace areálu TSHB</t>
  </si>
  <si>
    <t>KSO:</t>
  </si>
  <si>
    <t>CC-CZ:</t>
  </si>
  <si>
    <t>Místo:</t>
  </si>
  <si>
    <t xml:space="preserve"> </t>
  </si>
  <si>
    <t>Datum:</t>
  </si>
  <si>
    <t>18. 5. 2026</t>
  </si>
  <si>
    <t>Zadavatel:</t>
  </si>
  <si>
    <t>IČ:</t>
  </si>
  <si>
    <t>70188041</t>
  </si>
  <si>
    <t>Technické služby Havlíčkův Brod</t>
  </si>
  <si>
    <t>DIČ:</t>
  </si>
  <si>
    <t>Uchazeč:</t>
  </si>
  <si>
    <t>Vyplň údaj</t>
  </si>
  <si>
    <t>Projektant:</t>
  </si>
  <si>
    <t>71770526</t>
  </si>
  <si>
    <t>Marta Novotná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</si>
  <si>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</si>
  <si>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</si>
  <si>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</si>
  <si>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</si>
  <si>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</si>
  <si>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</si>
  <si>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</si>
  <si>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</si>
  <si>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</si>
  <si>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</si>
  <si>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</si>
  <si>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</si>
  <si>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</si>
  <si>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</si>
  <si>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</si>
  <si>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</si>
  <si>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</si>
  <si>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</si>
  <si>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</si>
  <si>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</si>
  <si>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</si>
  <si>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</si>
  <si>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</si>
  <si>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</si>
  <si>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</si>
  <si>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</si>
  <si>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</si>
  <si>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</si>
  <si>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</si>
  <si>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</si>
  <si>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</si>
  <si>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</si>
  <si>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</si>
  <si>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</si>
  <si>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</si>
  <si>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</si>
  <si>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</si>
  <si>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</si>
  <si>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</si>
  <si>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</si>
  <si>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</si>
  <si>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</si>
  <si>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</si>
  <si>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</si>
  <si>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</si>
  <si>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</si>
  <si>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</si>
  <si>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</si>
  <si>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SO 00</t>
  </si>
  <si>
    <t>Ostatní a vedlejší náklady</t>
  </si>
  <si>
    <t>STA</t>
  </si>
  <si>
    <t>1</t>
  </si>
  <si>
    <t>{7adf8648-42f2-4dd7-83fa-85514b899c82}</t>
  </si>
  <si>
    <t>2</t>
  </si>
  <si>
    <t>SO 01</t>
  </si>
  <si>
    <t>Zpevněné plochy</t>
  </si>
  <si>
    <t>{dc2ab47b-ad79-4600-9ae6-aae200eaac0a}</t>
  </si>
  <si>
    <t>SO 02</t>
  </si>
  <si>
    <t>Statika opěrných zdí</t>
  </si>
  <si>
    <t>{f7b67f84-2538-4abd-ae50-0444345bc7f7}</t>
  </si>
  <si>
    <t>SO 04 - 1</t>
  </si>
  <si>
    <t xml:space="preserve">Vodovod </t>
  </si>
  <si>
    <t>{ebee955f-9818-4005-8641-ae2a74f5ca5c}</t>
  </si>
  <si>
    <t>SO 04 - 2</t>
  </si>
  <si>
    <t xml:space="preserve">Kanalizace </t>
  </si>
  <si>
    <t>{2e510a98-b016-4b34-9b0e-27768aff17de}</t>
  </si>
  <si>
    <t>SO 04 - 3</t>
  </si>
  <si>
    <t>Oprava povrchů</t>
  </si>
  <si>
    <t>{a83dab52-819b-48a8-8aab-bd7dac5dae9e}</t>
  </si>
  <si>
    <t>SO 305 - 1</t>
  </si>
  <si>
    <t xml:space="preserve">Odlučovač lehkých kapalin </t>
  </si>
  <si>
    <t>{762b4b9c-0be4-4f35-894f-2d9b47b12e94}</t>
  </si>
  <si>
    <t>SO 305 - 2</t>
  </si>
  <si>
    <t xml:space="preserve">Odstranění stávajícího čistícího zařízení </t>
  </si>
  <si>
    <t>{d891eb06-1566-4822-9a81-9fc4b965b303}</t>
  </si>
  <si>
    <t>3-1</t>
  </si>
  <si>
    <t>Stavební část</t>
  </si>
  <si>
    <t>{81e02154-1a0d-4ffc-8eb5-a73ef29d7b73}</t>
  </si>
  <si>
    <t>3-2</t>
  </si>
  <si>
    <t>Elektroinstalace</t>
  </si>
  <si>
    <t>{8d4d9c8f-e1ea-45c5-97ba-bde83b337cd8}</t>
  </si>
  <si>
    <t>KRYCÍ LIST SOUPISU PRACÍ</t>
  </si>
  <si>
    <t>Objekt:</t>
  </si>
  <si>
    <t>SO 00 - Ostatní a vedlejší náklady</t>
  </si>
  <si>
    <t>25284525</t>
  </si>
  <si>
    <t>DMC Havlíčkův Brod s.r.o.</t>
  </si>
  <si>
    <t>CZ25284525</t>
  </si>
  <si>
    <t>REKAPITULACE ČLENĚNÍ SOUPISU PRACÍ</t>
  </si>
  <si>
    <t>Kód dílu - Popis</t>
  </si>
  <si>
    <t>Cena celkem [CZK]</t>
  </si>
  <si>
    <t>Náklady ze soupisu prací</t>
  </si>
  <si>
    <t>-1</t>
  </si>
  <si>
    <t>HSV - Ostatní a vedlejší náklady</t>
  </si>
  <si>
    <t xml:space="preserve">    N00 - Ostatní</t>
  </si>
  <si>
    <t xml:space="preserve">    VRN - Vedlejší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</si>
  <si>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</si>
  <si>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</si>
  <si>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</si>
  <si>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</si>
  <si>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</si>
  <si>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</si>
  <si>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</si>
  <si>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</si>
  <si>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</si>
  <si>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</si>
  <si>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</si>
  <si>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</si>
  <si>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</si>
  <si>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</si>
  <si>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4</t>
  </si>
  <si>
    <t>ROZPOCET</t>
  </si>
  <si>
    <t>N00</t>
  </si>
  <si>
    <t>Ostatní</t>
  </si>
  <si>
    <t>K</t>
  </si>
  <si>
    <t>001</t>
  </si>
  <si>
    <t>Zkoušky a ostatní měření</t>
  </si>
  <si>
    <t>soubor</t>
  </si>
  <si>
    <t>512</t>
  </si>
  <si>
    <t>-1123747564</t>
  </si>
  <si>
    <t>P</t>
  </si>
  <si>
    <t>Poznámka k položce:_x000d_
veškeré průkazní a kontrolní zkoušky dle příslušných kapitol TKP včetně vypracování KZP a technologických postupů prací, vyjma statických zkoušek.</t>
  </si>
  <si>
    <t>001.1</t>
  </si>
  <si>
    <t>Statické zkoušky únosnosti</t>
  </si>
  <si>
    <t>kus</t>
  </si>
  <si>
    <t>-283758084</t>
  </si>
  <si>
    <t>3</t>
  </si>
  <si>
    <t>002</t>
  </si>
  <si>
    <t>Průzkumné práce</t>
  </si>
  <si>
    <t>-797249671</t>
  </si>
  <si>
    <t>Poznámka k položce:_x000d_
pasport okolních objektů a objízdných tras před a po realizaci</t>
  </si>
  <si>
    <t>003</t>
  </si>
  <si>
    <t>Dokumentace skutečného provedení</t>
  </si>
  <si>
    <t>-1413531514</t>
  </si>
  <si>
    <t>Poznámka k položce:_x000d_
vyhotovení a její předání objednateli v požadované formě a požadovaném počtu včetně závěrečné zprávy.</t>
  </si>
  <si>
    <t>5</t>
  </si>
  <si>
    <t>006</t>
  </si>
  <si>
    <t>Bezpečnostní a hygienická opatření na staveništi</t>
  </si>
  <si>
    <t>-500861963</t>
  </si>
  <si>
    <t>Poznámka k položce:_x000d_
náklady na ochranu staveniště před vstupem nepovolaných osob, včetně příslušného značení, náklady na oplocení staveniště či na jeho osvětlení, náklady na vypracování potřebné dokumentace pro provoz staveniště z hlediska požární ochrany (požární řád a poplachová směrnice) a z hlediska provozu staveniště (provozně dopravní řád)</t>
  </si>
  <si>
    <t>VRN</t>
  </si>
  <si>
    <t>Vedlejší</t>
  </si>
  <si>
    <t>6</t>
  </si>
  <si>
    <t>007</t>
  </si>
  <si>
    <t>Geodetické práce</t>
  </si>
  <si>
    <t>-846575632</t>
  </si>
  <si>
    <t>Poznámka k položce:_x000d_
Kompletní geodetické práce_x000d_
- vytyčení stavby_x000d_
- práce v průběhu stavby_x000d_
- zaměření skutečného provedení stavby_x000d_
- vyhotovení geometrického plánu_x000d_
- zápis do DTM</t>
  </si>
  <si>
    <t>7</t>
  </si>
  <si>
    <t>008</t>
  </si>
  <si>
    <t>Dočasná dopravní opatření</t>
  </si>
  <si>
    <t>-1610583140</t>
  </si>
  <si>
    <t>Poznámka k položce:_x000d_
Náklady na vyhotovení návrhu dočasného dopravního značení, jeho projednání s dotčenými orgány a organizacemi. Náklady na dodání dopravních značek, jejich rozmístění a přemísťování a jejich údržba v průběhu výstavby, včetně následného odstranění po ukončení stavebních prací.</t>
  </si>
  <si>
    <t>8</t>
  </si>
  <si>
    <t>009</t>
  </si>
  <si>
    <t>Zařízení staveniště</t>
  </si>
  <si>
    <t>231666859</t>
  </si>
  <si>
    <t>Poznámka k položce:_x000d_
vybudování zařízení staveniště, provoz zařízení staveniště, odstranění zařízení staveniště.</t>
  </si>
  <si>
    <t>9</t>
  </si>
  <si>
    <t>010</t>
  </si>
  <si>
    <t>Ochranná pásma</t>
  </si>
  <si>
    <t>-743956671</t>
  </si>
  <si>
    <t>Poznámka k položce:_x000d_
Kontrola a vytyčení jejich skutěčné trasy a provedení ochranných opatření pro zabezpečení stávajících inž. sít, ochrana před mechanickým poškozením bet. panely (ocelovými plechy).</t>
  </si>
  <si>
    <t>10</t>
  </si>
  <si>
    <t>011</t>
  </si>
  <si>
    <t>Odborný dozor, včetně zkoušek (celá stavba)</t>
  </si>
  <si>
    <t>-1223329417</t>
  </si>
  <si>
    <t xml:space="preserve">Poznámka k položce:_x000d_
zajištění geologa, geotechnika, zeměměřičského ing. </t>
  </si>
  <si>
    <t>SO 01 - Zpevněné plochy</t>
  </si>
  <si>
    <t>Havlíčkův Brod</t>
  </si>
  <si>
    <t>HSV - Práce a dodávky HSV</t>
  </si>
  <si>
    <t xml:space="preserve">    1 - Zemní práce</t>
  </si>
  <si>
    <t xml:space="preserve">    5 - Komunikace pozemní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</si>
  <si>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</si>
  <si>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</si>
  <si>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</si>
  <si>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</si>
  <si>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767 - Konstrukce zámečnické</t>
  </si>
  <si>
    <t>Práce a dodávky HSV</t>
  </si>
  <si>
    <t>Zemní práce</t>
  </si>
  <si>
    <t>113107143</t>
  </si>
  <si>
    <t>Odstranění podkladu živičného tl přes 100 do 150 mm ručně</t>
  </si>
  <si>
    <t>m2</t>
  </si>
  <si>
    <t>823610874</t>
  </si>
  <si>
    <t>VV</t>
  </si>
  <si>
    <t>"plocha B" 63</t>
  </si>
  <si>
    <t>113107183</t>
  </si>
  <si>
    <t>Odstranění podkladu živičného tl přes 100 do 150 mm strojně pl přes 50 do 200 m2</t>
  </si>
  <si>
    <t>-1592861697</t>
  </si>
  <si>
    <t>"plocha A" 145</t>
  </si>
  <si>
    <t>113202111</t>
  </si>
  <si>
    <t>Vytrhání obrub krajníků obrubníků stojatých</t>
  </si>
  <si>
    <t>m</t>
  </si>
  <si>
    <t>-166649591</t>
  </si>
  <si>
    <t>"silniční" 15</t>
  </si>
  <si>
    <t>122251103</t>
  </si>
  <si>
    <t>Odkopávky a prokopávky nezapažené v hornině třídy těžitelnosti I skupiny 3 objem do 100 m3 strojně</t>
  </si>
  <si>
    <t>m3</t>
  </si>
  <si>
    <t>-113902778</t>
  </si>
  <si>
    <t>"plocha A" 145*0,3</t>
  </si>
  <si>
    <t>"plocha B" 63*0,1</t>
  </si>
  <si>
    <t>"plocha C" 3*0,2</t>
  </si>
  <si>
    <t>"plocha A - sanace, čerpáno se souhlasem investora" 145*0,5</t>
  </si>
  <si>
    <t>"plocha C - sanace, čerpáno se souhlasem investora" 3*0,2</t>
  </si>
  <si>
    <t>Součet</t>
  </si>
  <si>
    <t>162751117</t>
  </si>
  <si>
    <t>Vodorovné přemístění přes 9 000 do 10000 m výkopku/sypaniny z horniny třídy těžitelnosti I skupiny 1 až 3</t>
  </si>
  <si>
    <t>1615977119</t>
  </si>
  <si>
    <t>162751119</t>
  </si>
  <si>
    <t>Příplatek k vodorovnému přemístění výkopku/sypaniny z horniny třídy těžitelnosti I skupiny 1 až 3 ZKD 1000 m přes 10000 m</t>
  </si>
  <si>
    <t>900703436</t>
  </si>
  <si>
    <t>"plocha A" 145*0,3*5</t>
  </si>
  <si>
    <t>"plocha B" 63*0,1*5</t>
  </si>
  <si>
    <t>"plocha C" 3*0,2*5</t>
  </si>
  <si>
    <t>"plocha A - sanace, čerpáno se souhlasem investora" 145*0,5*5</t>
  </si>
  <si>
    <t>"plocha C - sanace, čerpáno se souhlasem investora" 3*0,2*5</t>
  </si>
  <si>
    <t>167151101</t>
  </si>
  <si>
    <t>Nakládání výkopku z hornin třídy těžitelnosti I skupiny 1 až 3 do 100 m3</t>
  </si>
  <si>
    <t>34521611</t>
  </si>
  <si>
    <t>171151112</t>
  </si>
  <si>
    <t>Uložení sypaniny z hornin nesoudržných kamenitých do násypů zhutněných strojně</t>
  </si>
  <si>
    <t>-998854208</t>
  </si>
  <si>
    <t>M</t>
  </si>
  <si>
    <t>58380654</t>
  </si>
  <si>
    <t>kámen lomový neupravený třída I záhozový do 200kg</t>
  </si>
  <si>
    <t>t</t>
  </si>
  <si>
    <t>2023529380</t>
  </si>
  <si>
    <t>72,5*2</t>
  </si>
  <si>
    <t>171201231</t>
  </si>
  <si>
    <t>Poplatek za předání recyklačnímu zařízení zeminy a kamení kód odpadu 17 05 04</t>
  </si>
  <si>
    <t>182930960</t>
  </si>
  <si>
    <t>"plocha A" 145*0,3*1,8</t>
  </si>
  <si>
    <t>"plocha B" 63*0,1*1,8</t>
  </si>
  <si>
    <t>"plocha C" 3*0,2*1,8</t>
  </si>
  <si>
    <t>"plocha A - sanace, čerpáno se souhlasem investora" 145*0,5*1,8</t>
  </si>
  <si>
    <t>"plocha C - sanace, čerpáno se souhlasem investora" 3*0,2*1,8</t>
  </si>
  <si>
    <t>11</t>
  </si>
  <si>
    <t>171251201</t>
  </si>
  <si>
    <t>Uložení sypaniny na skládky nebo meziskládky</t>
  </si>
  <si>
    <t>1459750376</t>
  </si>
  <si>
    <t>181951112</t>
  </si>
  <si>
    <t>Úprava pláně v hornině třídy těžitelnosti I skupiny 1 až 3 se zhutněním strojně</t>
  </si>
  <si>
    <t>1439674503</t>
  </si>
  <si>
    <t>"plocha C" 3</t>
  </si>
  <si>
    <t>Komunikace pozemní</t>
  </si>
  <si>
    <t>13</t>
  </si>
  <si>
    <t>564851111</t>
  </si>
  <si>
    <t>Podklad ze štěrkodrtě ŠD plochy přes 100 m2 tl 150 mm</t>
  </si>
  <si>
    <t>699385032</t>
  </si>
  <si>
    <t>14</t>
  </si>
  <si>
    <t>564861011</t>
  </si>
  <si>
    <t>Podklad ze štěrkodrtě ŠD plochy do 100 m2 tl 200 mm</t>
  </si>
  <si>
    <t>-1695567145</t>
  </si>
  <si>
    <t>"plocha C - sanace, čerpáno se souhlasem investora" 3</t>
  </si>
  <si>
    <t>15</t>
  </si>
  <si>
    <t>565165001</t>
  </si>
  <si>
    <t xml:space="preserve">Asfaltový beton vrstva podkladní ACP 16 + 50/70 tl 80 mm </t>
  </si>
  <si>
    <t>-1244292238</t>
  </si>
  <si>
    <t>16</t>
  </si>
  <si>
    <t>566501111</t>
  </si>
  <si>
    <t>Úprava krytu z kameniva drceného pro nový kryt s doplněním kameniva drceného přes 0,08 do 0,10 m3/m2</t>
  </si>
  <si>
    <t>1135220183</t>
  </si>
  <si>
    <t>17</t>
  </si>
  <si>
    <t>567122114</t>
  </si>
  <si>
    <t>Podklad ze směsi stmelené cementem SC C 8/10 tl 150 mm</t>
  </si>
  <si>
    <t>1299085252</t>
  </si>
  <si>
    <t>18</t>
  </si>
  <si>
    <t>573231107</t>
  </si>
  <si>
    <t>Postřik živičný spojovací ze silniční emulze v množství 0,40 kg/m2</t>
  </si>
  <si>
    <t>-252451238</t>
  </si>
  <si>
    <t>"plocha A" 145*2</t>
  </si>
  <si>
    <t>"plocha B" 63*2</t>
  </si>
  <si>
    <t>19</t>
  </si>
  <si>
    <t>577134031</t>
  </si>
  <si>
    <t>Asfaltový beton vrstva obrusná ACO 11+ PMB 45/80-60 tl 40 mm</t>
  </si>
  <si>
    <t>994343260</t>
  </si>
  <si>
    <t>20</t>
  </si>
  <si>
    <t>577155052</t>
  </si>
  <si>
    <t>Asfaltový beton vrstva ložní ACL 16 + PMB 25/55-60 tl 60 mm</t>
  </si>
  <si>
    <t>-1073758397</t>
  </si>
  <si>
    <t>596211130</t>
  </si>
  <si>
    <t>Kladení zámkové dlažby komunikací pro pěší ručně tl 60 mm skupiny C pl do 50 m2</t>
  </si>
  <si>
    <t>-1842580170</t>
  </si>
  <si>
    <t>22</t>
  </si>
  <si>
    <t>59245018</t>
  </si>
  <si>
    <t>dlažba skladebná betonová 200x100mm tl 60mm přírodní</t>
  </si>
  <si>
    <t>962453353</t>
  </si>
  <si>
    <t>3*1,05</t>
  </si>
  <si>
    <t>Ostatní konstrukce a práce, bourání</t>
  </si>
  <si>
    <t>23</t>
  </si>
  <si>
    <t>916131213</t>
  </si>
  <si>
    <t>Osazení silničního obrubníku betonového stojatého s boční opěrou do lože z betonu prostého</t>
  </si>
  <si>
    <t>915616625</t>
  </si>
  <si>
    <t>24</t>
  </si>
  <si>
    <t>59217031</t>
  </si>
  <si>
    <t>obrubník silniční betonový 1000x150x250mm</t>
  </si>
  <si>
    <t>-535002755</t>
  </si>
  <si>
    <t>25</t>
  </si>
  <si>
    <t>916231213</t>
  </si>
  <si>
    <t>Osazení chodníkového obrubníku betonového stojatého s boční opěrou do lože z betonu prostého</t>
  </si>
  <si>
    <t>-1500280027</t>
  </si>
  <si>
    <t>26</t>
  </si>
  <si>
    <t>59217016</t>
  </si>
  <si>
    <t>obrubník betonový chodníkový 1000x80x250mm</t>
  </si>
  <si>
    <t>112468685</t>
  </si>
  <si>
    <t>27</t>
  </si>
  <si>
    <t>961044111</t>
  </si>
  <si>
    <t>Bourání základů z betonu prostého</t>
  </si>
  <si>
    <t>-1527929637</t>
  </si>
  <si>
    <t>"betonové plochy (podesty)" 4</t>
  </si>
  <si>
    <t>28</t>
  </si>
  <si>
    <t>979054451</t>
  </si>
  <si>
    <t>Očištění vybouraných zámkových dlaždic s původním spárováním z kameniva těženého</t>
  </si>
  <si>
    <t>-1698308626</t>
  </si>
  <si>
    <t>"předláždění" 38</t>
  </si>
  <si>
    <t>29</t>
  </si>
  <si>
    <t>NP2</t>
  </si>
  <si>
    <t>Úprava žlabu</t>
  </si>
  <si>
    <t>1194982324</t>
  </si>
  <si>
    <t>Poznámka k položce:_x000d_
viz výkres D.01-4</t>
  </si>
  <si>
    <t>30</t>
  </si>
  <si>
    <t>NP3</t>
  </si>
  <si>
    <t>Zabezpečení příp. vyrovnání stávající prefabrikované opěrné stěny dl.15m</t>
  </si>
  <si>
    <t>-900916483</t>
  </si>
  <si>
    <t>Poznámka k položce:_x000d_
viz výkres D.01-2, poznámka 10</t>
  </si>
  <si>
    <t>997</t>
  </si>
  <si>
    <t>Přesun sutě</t>
  </si>
  <si>
    <t>31</t>
  </si>
  <si>
    <t>997221561</t>
  </si>
  <si>
    <t>Vodorovná doprava suti z kusových materiálů do 1 km</t>
  </si>
  <si>
    <t>-1072300260</t>
  </si>
  <si>
    <t>11,1+65,7</t>
  </si>
  <si>
    <t>32</t>
  </si>
  <si>
    <t>997221569</t>
  </si>
  <si>
    <t>Příplatek ZKD 1 km u vodorovné dopravy suti z kusových materiálů</t>
  </si>
  <si>
    <t>-1596167221</t>
  </si>
  <si>
    <t>76,8*14</t>
  </si>
  <si>
    <t>33</t>
  </si>
  <si>
    <t>997221611</t>
  </si>
  <si>
    <t>Nakládání suti na dopravní prostředky pro vodorovnou dopravu</t>
  </si>
  <si>
    <t>1210114572</t>
  </si>
  <si>
    <t>34</t>
  </si>
  <si>
    <t>997221861</t>
  </si>
  <si>
    <t>Poplatek za předání recyklačnímu zařízení stavebního odpadu z prostého betonu kód odpadu 17 01 01</t>
  </si>
  <si>
    <t>-1143850043</t>
  </si>
  <si>
    <t>35</t>
  </si>
  <si>
    <t>997221875</t>
  </si>
  <si>
    <t>Poplatek za předání recyklačnímu zařízení stavebního odpadu asfaltového bez obsahu dehtu kód odpadu 17 03 02</t>
  </si>
  <si>
    <t>1574651884</t>
  </si>
  <si>
    <t>998</t>
  </si>
  <si>
    <t>Přesun hmot</t>
  </si>
  <si>
    <t>36</t>
  </si>
  <si>
    <t>998225111</t>
  </si>
  <si>
    <t>Přesun hmot pro pozemní komunikace s krytem z kamene, monolitickým betonovým nebo živičným</t>
  </si>
  <si>
    <t>1974431917</t>
  </si>
  <si>
    <t>PSV</t>
  </si>
  <si>
    <t>Práce a dodávky PSV</t>
  </si>
  <si>
    <t>767</t>
  </si>
  <si>
    <t>Konstrukce zámečnické</t>
  </si>
  <si>
    <t>37</t>
  </si>
  <si>
    <t>767996701</t>
  </si>
  <si>
    <t>Demontáž atypických zámečnických konstrukcí řezáním hm jednotlivých dílů do 50 kg</t>
  </si>
  <si>
    <t>kg</t>
  </si>
  <si>
    <t>-517464480</t>
  </si>
  <si>
    <t>"demontáž kolejnic" 125</t>
  </si>
  <si>
    <t>SO 02 - Statika opěrných zdí</t>
  </si>
  <si>
    <t xml:space="preserve">    2 - Zakládání</t>
  </si>
  <si>
    <t xml:space="preserve">    3 - Svislé a kompletní konstrukce</t>
  </si>
  <si>
    <t xml:space="preserve">    6 - Úpravy povrchů, podlahy a osazování výplní</t>
  </si>
  <si>
    <t>181912112</t>
  </si>
  <si>
    <t>Úprava pláně v hornině třídy těžitelnosti I skupiny 3 se zhutněním ručně</t>
  </si>
  <si>
    <t>-533751204</t>
  </si>
  <si>
    <t>0,3*25,8</t>
  </si>
  <si>
    <t>Zakládání</t>
  </si>
  <si>
    <t>273313511</t>
  </si>
  <si>
    <t>Základové desky z betonu tř. C 12/15</t>
  </si>
  <si>
    <t>-257833169</t>
  </si>
  <si>
    <t>0,15*0,3*25,8</t>
  </si>
  <si>
    <t>273351121</t>
  </si>
  <si>
    <t>Zřízení bednění základových desek</t>
  </si>
  <si>
    <t>216308922</t>
  </si>
  <si>
    <t>0,15*25,8</t>
  </si>
  <si>
    <t>273351122</t>
  </si>
  <si>
    <t>Odstranění bednění základových desek</t>
  </si>
  <si>
    <t>1038568787</t>
  </si>
  <si>
    <t>Svislé a kompletní konstrukce</t>
  </si>
  <si>
    <t>310001101</t>
  </si>
  <si>
    <t>Vytvoření prostupů průřezu do 0,02 m2 v monolitických betonových zdech tl do 0,5 m osazením trub, dílců nebo tvarovek do bednění</t>
  </si>
  <si>
    <t>1900931698</t>
  </si>
  <si>
    <t>Poznámka k položce:_x000d_
Výdechové otvory</t>
  </si>
  <si>
    <t>28611092</t>
  </si>
  <si>
    <t>trubka PVC DN 50</t>
  </si>
  <si>
    <t>2118140930</t>
  </si>
  <si>
    <t>312322611</t>
  </si>
  <si>
    <t>Výplňová zeď ze ŽB odolného proti agresivnímu prostředí tř. C 30/37 bez výztuže</t>
  </si>
  <si>
    <t>-74123863</t>
  </si>
  <si>
    <t>312351311</t>
  </si>
  <si>
    <t>Zřízení jednostranného bednění výplňových nadzákladových zdí</t>
  </si>
  <si>
    <t>-735830959</t>
  </si>
  <si>
    <t>Poznámka k položce:_x000d_
Včetně zkosených hran</t>
  </si>
  <si>
    <t>312351312</t>
  </si>
  <si>
    <t>Odstranění jednostranného bednění výplňových nadzákladových zdí</t>
  </si>
  <si>
    <t>-201076909</t>
  </si>
  <si>
    <t>312351911</t>
  </si>
  <si>
    <t>Příplatek k cenám bednění výplňových nadzákladových zdí za pohledový beton</t>
  </si>
  <si>
    <t>-174693439</t>
  </si>
  <si>
    <t>312361821</t>
  </si>
  <si>
    <t>Výztuž výplňových zdí betonářskou ocelí 10 505</t>
  </si>
  <si>
    <t>-966222945</t>
  </si>
  <si>
    <t>"kari síť 6/6-100/100" 0,27</t>
  </si>
  <si>
    <t>Úpravy povrchů, podlahy a osazování výplní</t>
  </si>
  <si>
    <t>628195001</t>
  </si>
  <si>
    <t>Očištění zdiva nebo betonu zdí a valů před započetím oprav ručně</t>
  </si>
  <si>
    <t>357285298</t>
  </si>
  <si>
    <t>629992111</t>
  </si>
  <si>
    <t>Zatmelení spar mezi mostními prefabrikáty š do 10 mm PUR tmelem včetně výplně PUR pěnou</t>
  </si>
  <si>
    <t>1431021289</t>
  </si>
  <si>
    <t>949101111</t>
  </si>
  <si>
    <t>Lešení pomocné pro objekty pozemních staveb s lešeňovou podlahou v do 1,9 m zatížení do 150 kg/m2</t>
  </si>
  <si>
    <t>-724938722</t>
  </si>
  <si>
    <t>953334614</t>
  </si>
  <si>
    <t>Těsnící křížový plech do řízených smršťovacích spar betonových kcí š přes 100 do 150 mm</t>
  </si>
  <si>
    <t>-431632255</t>
  </si>
  <si>
    <t>985311111</t>
  </si>
  <si>
    <t>Reprofilace stěn cementovou sanační maltou tl do 10 mm</t>
  </si>
  <si>
    <t>-273860285</t>
  </si>
  <si>
    <t>"dočasné uzavření horní plochy stěny" 25,8*0,55</t>
  </si>
  <si>
    <t>985564223</t>
  </si>
  <si>
    <t>Kotvičky pro výztuž stříkaného betonu hl přes 200 do 400 mm z oceli D přes 8 do 10 mm do chemické malty</t>
  </si>
  <si>
    <t>-1137169127</t>
  </si>
  <si>
    <t>998153131</t>
  </si>
  <si>
    <t>Přesun hmot pro samostatné zdi a valy zděné z cihel, kamene, tvárnic nebo monolitické v do 12 m</t>
  </si>
  <si>
    <t>1973530103</t>
  </si>
  <si>
    <t>f01výkopy</t>
  </si>
  <si>
    <t>výkopy celkem</t>
  </si>
  <si>
    <t>62,755</t>
  </si>
  <si>
    <t>f02obsyp</t>
  </si>
  <si>
    <t>14,929</t>
  </si>
  <si>
    <t>f03lože</t>
  </si>
  <si>
    <t>3,933</t>
  </si>
  <si>
    <t>f04zásyp_štěrkodrtí</t>
  </si>
  <si>
    <t>43,893</t>
  </si>
  <si>
    <t xml:space="preserve">SO 04 - 1 - Vodovod </t>
  </si>
  <si>
    <t xml:space="preserve">    4 - Vodorovné konstrukce</t>
  </si>
  <si>
    <t xml:space="preserve">    8 - Trubní vedení</t>
  </si>
  <si>
    <t>132254206</t>
  </si>
  <si>
    <t>Hloubení zapažených rýh š do 2000 mm v hornině třídy těžitelnosti I skupiny 3 objem do 5000 m3</t>
  </si>
  <si>
    <t>-1854779098</t>
  </si>
  <si>
    <t>"vodovodní přípojka" 24,1*0,9*(1,55-0,1)</t>
  </si>
  <si>
    <t>"prodloužení vodovodu" 19,6*0,9*(1,71-0,1)</t>
  </si>
  <si>
    <t>"rozšíření na šachtu" 2,0*1,1*(1,42-0,1)</t>
  </si>
  <si>
    <t>Mezisoučet</t>
  </si>
  <si>
    <t>"předpoklad strojně v hornině tř.3 - 10%"-(62,755*0,9)</t>
  </si>
  <si>
    <t>132312221</t>
  </si>
  <si>
    <t>Hloubení zapažených rýh šířky do 2000 mm v soudržných horninách třídy těžitelnosti II skupiny 4 ručně</t>
  </si>
  <si>
    <t>-1367190959</t>
  </si>
  <si>
    <t xml:space="preserve">"předpoklad ručně v hornině tř.4 - 10%"  f01výkopy*0,1</t>
  </si>
  <si>
    <t>132354206</t>
  </si>
  <si>
    <t>Hloubení zapažených rýh š do 2000 mm v hornině třídy těžitelnosti II skupiny 4 objem do 5000 m3</t>
  </si>
  <si>
    <t>-1903498356</t>
  </si>
  <si>
    <t xml:space="preserve">"předpoklad strojně v hornině tř.4 - 35%"  f01výkopy*0,35</t>
  </si>
  <si>
    <t>132454206</t>
  </si>
  <si>
    <t>Hloubení zapažených rýh š do 2000 mm v hornině třídy těžitelnosti II skupiny 5 objem do 5000 m3</t>
  </si>
  <si>
    <t>-348104139</t>
  </si>
  <si>
    <t>"předpoklad strojně v hornině tř.5 - 35%" f01výkopy*0,35</t>
  </si>
  <si>
    <t>132554206</t>
  </si>
  <si>
    <t>Hloubení zapažených rýh š do 2000 mm v hornině třídy těžitelnosti III skupiny 6 objem do 5000 m3</t>
  </si>
  <si>
    <t>-1228780199</t>
  </si>
  <si>
    <t>"předpoklad strojně v hornině tř.6 - 10%" f01výkopy*0,1</t>
  </si>
  <si>
    <t>151101101</t>
  </si>
  <si>
    <t>Zřízení příložného pažení a rozepření stěn rýh hl do 2 m</t>
  </si>
  <si>
    <t>-193880864</t>
  </si>
  <si>
    <t>"vodovodní přípojka" (24,1*1,55)*2</t>
  </si>
  <si>
    <t>"prodloužení vodovodu" (19,6*1,71)*2</t>
  </si>
  <si>
    <t>151101111</t>
  </si>
  <si>
    <t>Odstranění příložného pažení a rozepření stěn rýh hl do 2 m</t>
  </si>
  <si>
    <t>-928469947</t>
  </si>
  <si>
    <t>167151102</t>
  </si>
  <si>
    <t>Nakládání výkopku z hornin třídy těžitelnosti II skupiny 4 a 5 do 100 m3</t>
  </si>
  <si>
    <t>1895353125</t>
  </si>
  <si>
    <t>"výkopy celkem" f01výkopy</t>
  </si>
  <si>
    <t>162751137.R</t>
  </si>
  <si>
    <t>Vodorovné přemístění výkopku/sypaniny z horniny třídy těžitelnosti II skupiny 4 a 5 - SKLÁDKA DLE VOLBY ZHOTOVITELE</t>
  </si>
  <si>
    <t>-67495109</t>
  </si>
  <si>
    <t>Poplatek za uložení zeminy a kamení na recyklační skládce (skládkovné) kód odpadu 17 05 04</t>
  </si>
  <si>
    <t>-456848647</t>
  </si>
  <si>
    <t>62,755*1,8 "Přepočtené koeficientem množství</t>
  </si>
  <si>
    <t>174151101</t>
  </si>
  <si>
    <t>Zásyp jam, šachet rýh nebo kolem objektů šterkodrtí se zhutněním</t>
  </si>
  <si>
    <t>-1600554187</t>
  </si>
  <si>
    <t>-f02obsyp</t>
  </si>
  <si>
    <t>-f03lože</t>
  </si>
  <si>
    <t>58344197</t>
  </si>
  <si>
    <t>štěrkodrť frakce 0/63</t>
  </si>
  <si>
    <t>-786041195</t>
  </si>
  <si>
    <t>43,893*1,8 "Přepočtené koeficientem množství</t>
  </si>
  <si>
    <t>175151101</t>
  </si>
  <si>
    <t>Obsypání potrubí strojně sypaninou bez prohození, uloženou do 3 m</t>
  </si>
  <si>
    <t>1269711576</t>
  </si>
  <si>
    <t>"vodovodní přípojka" 24,1*0,9*(0,063+0,3)</t>
  </si>
  <si>
    <t>"prodloužení vodovodu" 19,6*0,9*(0,1+0,3)</t>
  </si>
  <si>
    <t>58341341</t>
  </si>
  <si>
    <t>kamenivo drcené drobné frakce 0/4</t>
  </si>
  <si>
    <t>-668691052</t>
  </si>
  <si>
    <t>14,929*2 "Přepočtené koeficientem množství</t>
  </si>
  <si>
    <t>162251102</t>
  </si>
  <si>
    <t>Vodorovné přemístění přes 20 do 50 m výkopku/sypaniny z horniny třídy těžitelnosti I skupiny 1 až 3</t>
  </si>
  <si>
    <t>-1806037235</t>
  </si>
  <si>
    <t>"přesun kameniva po staveništi"</t>
  </si>
  <si>
    <t>212752101</t>
  </si>
  <si>
    <t>Trativod z drenážních trubek korugovaných PE-HD SN 4 perforace 360° včetně lože otevřený výkop DN 100 pro liniové stavby</t>
  </si>
  <si>
    <t>538357604</t>
  </si>
  <si>
    <t>19,6+24,1</t>
  </si>
  <si>
    <t>Vodorovné konstrukce</t>
  </si>
  <si>
    <t>451572111</t>
  </si>
  <si>
    <t>Lože pod potrubí otevřený výkop z kameniva drobného těženého</t>
  </si>
  <si>
    <t>99904154</t>
  </si>
  <si>
    <t>"vodovodní přípojka" 24,1*0,9*0,1</t>
  </si>
  <si>
    <t>"prodloužení vodovodu" 19,6*0,9*0,1</t>
  </si>
  <si>
    <t>452313151</t>
  </si>
  <si>
    <t>Podkladní bloky z betonu prostého bez zvýšených nároků na prostředí tř. C 20/25 otevřený výkop</t>
  </si>
  <si>
    <t>-786315112</t>
  </si>
  <si>
    <t>4*(0,4*0,4*0,4)</t>
  </si>
  <si>
    <t>452353111</t>
  </si>
  <si>
    <t>Bednění podkladních bloků pod potrubí, stoky a drobné objekty otevřený výkop zřízení</t>
  </si>
  <si>
    <t>532112326</t>
  </si>
  <si>
    <t>4*(0,4*0,4*4)</t>
  </si>
  <si>
    <t>564851011.1</t>
  </si>
  <si>
    <t>Podklad ze štěrkodrtě ŠD plochy do 100 m2 tl 150 mm</t>
  </si>
  <si>
    <t>-1975867490</t>
  </si>
  <si>
    <t>"podklad pod šachtu HUV" (2*2)</t>
  </si>
  <si>
    <t>Trubní vedení</t>
  </si>
  <si>
    <t>230202225</t>
  </si>
  <si>
    <t>Montáž manžety na chráničku vodovodního potrubí plastového průměru přes 63 do 110 mm</t>
  </si>
  <si>
    <t>64</t>
  </si>
  <si>
    <t>-1222269369</t>
  </si>
  <si>
    <t>DSA.0001696.URS</t>
  </si>
  <si>
    <t>manžeta chráničky vč. upínací pásky, rozměr 63x90mm</t>
  </si>
  <si>
    <t>256</t>
  </si>
  <si>
    <t>-1046880114</t>
  </si>
  <si>
    <t>850245121</t>
  </si>
  <si>
    <t>Výřez nebo výsek na potrubí z trub litinových tlakových nebo plastických hmot DN 80</t>
  </si>
  <si>
    <t>-894631044</t>
  </si>
  <si>
    <t>857242122</t>
  </si>
  <si>
    <t>Montáž litinových tvarovek jednoosých přírubových otevřený výkop DN 80</t>
  </si>
  <si>
    <t>2010718477</t>
  </si>
  <si>
    <t>AVK.501780</t>
  </si>
  <si>
    <t>Tvarovka litinová, X, zaslepovací příruba, typ 50.17, DN 80</t>
  </si>
  <si>
    <t>-1240060512</t>
  </si>
  <si>
    <t>AVK.505080</t>
  </si>
  <si>
    <t>AVK tvarovka litinová, N, přírubové patkové koleno prodloužené, DN 80</t>
  </si>
  <si>
    <t>809754685</t>
  </si>
  <si>
    <t>TMP.709305614</t>
  </si>
  <si>
    <t xml:space="preserve">GF-WAGA M/J 3007 Plus EPDM těs.- spojka   DN 80</t>
  </si>
  <si>
    <t>-750303109</t>
  </si>
  <si>
    <t>AVK.2118090_R</t>
  </si>
  <si>
    <t xml:space="preserve">Nerezová podpůrná vsuvka pro PVC90, PE90 </t>
  </si>
  <si>
    <t>-1650291437</t>
  </si>
  <si>
    <t>857244122</t>
  </si>
  <si>
    <t>Montáž litinových tvarovek odbočných přírubových otevřený výkop DN 80</t>
  </si>
  <si>
    <t>-277523868</t>
  </si>
  <si>
    <t>AVK.50158080</t>
  </si>
  <si>
    <t>Tvarovka litinová, T, odbočka přírubová, typ 50.15, DN 80/80</t>
  </si>
  <si>
    <t>-124209249</t>
  </si>
  <si>
    <t>871211141</t>
  </si>
  <si>
    <t>Montáž potrubí z PE100 RC SDR 11 otevřený výkop svařovaných na tupo d 63 x 5,8 mm</t>
  </si>
  <si>
    <t>1143448550</t>
  </si>
  <si>
    <t>6000071960</t>
  </si>
  <si>
    <t>Plastové potrubí LDPE PE040 63x8,6 PN10 x 50 bm</t>
  </si>
  <si>
    <t>666868005</t>
  </si>
  <si>
    <t>24,1*1,015</t>
  </si>
  <si>
    <t>WVN.FF485060W_R</t>
  </si>
  <si>
    <t>Koleno 15° PE40 SDR7,4 d63</t>
  </si>
  <si>
    <t>967412478</t>
  </si>
  <si>
    <t>877212001</t>
  </si>
  <si>
    <t>Montáž svěrných spojek na vodovodním potrubí z trub d 63</t>
  </si>
  <si>
    <t>-1049863781</t>
  </si>
  <si>
    <t>AVK.18112</t>
  </si>
  <si>
    <t>Isiflo dvojvsuvka s vnějším závitem, 18.1, rozměr 2”</t>
  </si>
  <si>
    <t>-148938382</t>
  </si>
  <si>
    <t>AVK.21110632</t>
  </si>
  <si>
    <t xml:space="preserve">Isiflo přechodka s vnějším závitem, typ 110, rozměr 63x2” </t>
  </si>
  <si>
    <t>1568851256</t>
  </si>
  <si>
    <t>AVK.231502</t>
  </si>
  <si>
    <t>Isiflo kulový kohout s vnitřním závitem DN 50, PE 63</t>
  </si>
  <si>
    <t>-2004528273</t>
  </si>
  <si>
    <t>38</t>
  </si>
  <si>
    <t>230202032</t>
  </si>
  <si>
    <t>Montáž chráničky plastové průměru přes 63 do 110 mm</t>
  </si>
  <si>
    <t>-486451318</t>
  </si>
  <si>
    <t>39</t>
  </si>
  <si>
    <t>871241221</t>
  </si>
  <si>
    <t>Montáž potrubí z PE100 SDR 17 otevřený výkop svařovaných elektrotvarovkou D 90 x 5,4 mm</t>
  </si>
  <si>
    <t>558056802</t>
  </si>
  <si>
    <t>16,1+1+2+0,5</t>
  </si>
  <si>
    <t>40</t>
  </si>
  <si>
    <t>28613575</t>
  </si>
  <si>
    <t>potrubí dvouvrstvé PE100 RC SDR17 90x5,4 dl 12m</t>
  </si>
  <si>
    <t>-1017739049</t>
  </si>
  <si>
    <t>(16,1+1+2+0,5)*1,015</t>
  </si>
  <si>
    <t>41</t>
  </si>
  <si>
    <t>TMP.727700313</t>
  </si>
  <si>
    <t>GF-Otočná příruba d 90/DN80 PP/Steel</t>
  </si>
  <si>
    <t>-1065528247</t>
  </si>
  <si>
    <t>42</t>
  </si>
  <si>
    <t>WVN.FF485537W</t>
  </si>
  <si>
    <t xml:space="preserve">Lemový nákružek PE100 SDR17 90 </t>
  </si>
  <si>
    <t>-2126650832</t>
  </si>
  <si>
    <t>43</t>
  </si>
  <si>
    <t>WVN.FFD60813W</t>
  </si>
  <si>
    <t>Oblouk 30° PE100 RC SDR17 90</t>
  </si>
  <si>
    <t>-1451070059</t>
  </si>
  <si>
    <t>44</t>
  </si>
  <si>
    <t>877241101</t>
  </si>
  <si>
    <t>Montáž elektrospojek na vodovodním potrubí z PE trub d 90</t>
  </si>
  <si>
    <t>-807190966</t>
  </si>
  <si>
    <t>45</t>
  </si>
  <si>
    <t>28615974</t>
  </si>
  <si>
    <t xml:space="preserve">elektrospojka SDR11 PE 100 PN16 D 90mm </t>
  </si>
  <si>
    <t>-1648796489</t>
  </si>
  <si>
    <t>"spoj potrubí"3</t>
  </si>
  <si>
    <t>"lem.nákružky"1</t>
  </si>
  <si>
    <t>"oblouky"1*2</t>
  </si>
  <si>
    <t>46</t>
  </si>
  <si>
    <t>891211321</t>
  </si>
  <si>
    <t>Montáž vodovodních šoupátek domovní přípojky se závitovými konci PN16 otevřený výkop G 2"</t>
  </si>
  <si>
    <t>-756133624</t>
  </si>
  <si>
    <t>47</t>
  </si>
  <si>
    <t>AVK.5102</t>
  </si>
  <si>
    <t xml:space="preserve">Přípojkové šoupátko litinové typ 5.10, přímé, závit-závit, připojovací rozměry  2” x 2”</t>
  </si>
  <si>
    <t>-806501386</t>
  </si>
  <si>
    <t>48</t>
  </si>
  <si>
    <t>AVK.7731050</t>
  </si>
  <si>
    <t xml:space="preserve">AVK zemní teleskopická souprava 7.7 , přípojková, rozsah 1,05-1,75 m </t>
  </si>
  <si>
    <t>1391675536</t>
  </si>
  <si>
    <t>49</t>
  </si>
  <si>
    <t>891241112</t>
  </si>
  <si>
    <t>Montáž vodovodních šoupátek otevřený výkop DN 80</t>
  </si>
  <si>
    <t>-208369549</t>
  </si>
  <si>
    <t>50</t>
  </si>
  <si>
    <t>AVK.3180</t>
  </si>
  <si>
    <t xml:space="preserve">AVK šoupátko 3.1, DN 80, stavební délka F4, PN 10/16 </t>
  </si>
  <si>
    <t>-1094732649</t>
  </si>
  <si>
    <t>51</t>
  </si>
  <si>
    <t>AVK.7551050</t>
  </si>
  <si>
    <t xml:space="preserve">AVK zemní teleskopická souprava 7.5, pro šoupě DN 65-80, rozsah 1,05-1,75 m </t>
  </si>
  <si>
    <t>-208129698</t>
  </si>
  <si>
    <t>52</t>
  </si>
  <si>
    <t>891247112</t>
  </si>
  <si>
    <t>Montáž hydrantů podzemních DN 80</t>
  </si>
  <si>
    <t>-339449101</t>
  </si>
  <si>
    <t>53</t>
  </si>
  <si>
    <t>AVK.1213801500</t>
  </si>
  <si>
    <t>Hydrant podzemní DN 80 typ 12.1.3, jednoduše jištěný, 1500 mm</t>
  </si>
  <si>
    <t>1296571304</t>
  </si>
  <si>
    <t>54</t>
  </si>
  <si>
    <t>891249111</t>
  </si>
  <si>
    <t>Montáž navrtávacích pasů na potrubí z jakýchkoli trub DN 80</t>
  </si>
  <si>
    <t>-1259736309</t>
  </si>
  <si>
    <t>55</t>
  </si>
  <si>
    <t>AVK.84590</t>
  </si>
  <si>
    <t>Navrtávací pas na PE potrubí, závitový, typ 8.4.5, DE 90/2" PLASTIK</t>
  </si>
  <si>
    <t>783367619</t>
  </si>
  <si>
    <t>56</t>
  </si>
  <si>
    <t>899401111</t>
  </si>
  <si>
    <t>Osazení poklopů litinových ventilových</t>
  </si>
  <si>
    <t>1969165861</t>
  </si>
  <si>
    <t>57</t>
  </si>
  <si>
    <t>AVK.721</t>
  </si>
  <si>
    <t xml:space="preserve">EURO plovoucí uliční poklop, kulatý, 7.2.1 </t>
  </si>
  <si>
    <t>1051143269</t>
  </si>
  <si>
    <t>58</t>
  </si>
  <si>
    <t>899401112</t>
  </si>
  <si>
    <t>Osazení poklopů litinových šoupátkových</t>
  </si>
  <si>
    <t>-1812486001</t>
  </si>
  <si>
    <t>59</t>
  </si>
  <si>
    <t>AVK.728</t>
  </si>
  <si>
    <t xml:space="preserve">EURO plovoucí uliční poklop, hranatý, 7.2.8 </t>
  </si>
  <si>
    <t>-656172525</t>
  </si>
  <si>
    <t>60</t>
  </si>
  <si>
    <t>899401113</t>
  </si>
  <si>
    <t>Osazení poklopů litinových hydrantových</t>
  </si>
  <si>
    <t>-2075985885</t>
  </si>
  <si>
    <t>61</t>
  </si>
  <si>
    <t>AVK.727</t>
  </si>
  <si>
    <t xml:space="preserve">Uliční poklop litinový AVK Klasik, hydrantový, 7.2.7 </t>
  </si>
  <si>
    <t>-1659360982</t>
  </si>
  <si>
    <t>62</t>
  </si>
  <si>
    <t>899623161</t>
  </si>
  <si>
    <t>Obetonování potrubí nebo zdiva stok betonem prostým tř. C 20/25 v otevřeném výkopu</t>
  </si>
  <si>
    <t>930024159</t>
  </si>
  <si>
    <t>"podbetonování a obetonování skruže šachty HUV" 0,6</t>
  </si>
  <si>
    <t>63</t>
  </si>
  <si>
    <t>899721111_R</t>
  </si>
  <si>
    <t>Signalizační vodič DN do 150 mm na potrubí - MONTÁŽ</t>
  </si>
  <si>
    <t>1684938179</t>
  </si>
  <si>
    <t>34141023</t>
  </si>
  <si>
    <t xml:space="preserve">Vodič signalizační Cu plné izolace PVC 6 mm2 </t>
  </si>
  <si>
    <t>-1055175382</t>
  </si>
  <si>
    <t>65</t>
  </si>
  <si>
    <t>HWL.883001608000</t>
  </si>
  <si>
    <t>ŠROUB S MATICÍ NEREZ A2 M16/80</t>
  </si>
  <si>
    <t>-570058396</t>
  </si>
  <si>
    <t>66</t>
  </si>
  <si>
    <t>899722113_R</t>
  </si>
  <si>
    <t>Krytí potrubí z plastů výstražnou fólií z PVC 34cm - MONTÁŽ</t>
  </si>
  <si>
    <t>1460649586</t>
  </si>
  <si>
    <t>67</t>
  </si>
  <si>
    <t>8500038932</t>
  </si>
  <si>
    <t xml:space="preserve">Fólie výstražná modrá – POZOR VODA 100 m </t>
  </si>
  <si>
    <t>-949764381</t>
  </si>
  <si>
    <t>68</t>
  </si>
  <si>
    <t>R_06</t>
  </si>
  <si>
    <t>Montáž hydrantové drenáže</t>
  </si>
  <si>
    <t>-492032293</t>
  </si>
  <si>
    <t>69</t>
  </si>
  <si>
    <t>AVK.1221_R</t>
  </si>
  <si>
    <t xml:space="preserve">AVK hydrantová drenáž </t>
  </si>
  <si>
    <t>-1728436372</t>
  </si>
  <si>
    <t>70</t>
  </si>
  <si>
    <t>R_10</t>
  </si>
  <si>
    <t>Zkouška signalizačního vodiče</t>
  </si>
  <si>
    <t>1658161135</t>
  </si>
  <si>
    <t>71</t>
  </si>
  <si>
    <t>R_12</t>
  </si>
  <si>
    <t>Orientační tabulky na zdivu - MONTÁŽ</t>
  </si>
  <si>
    <t>-1945004616</t>
  </si>
  <si>
    <t>72</t>
  </si>
  <si>
    <t>899712111_R</t>
  </si>
  <si>
    <t>Orientační tabulky na zdivu</t>
  </si>
  <si>
    <t>230667769</t>
  </si>
  <si>
    <t>73</t>
  </si>
  <si>
    <t>452112112</t>
  </si>
  <si>
    <t>Osazení betonových prstenců nebo rámů v do 100 mm pod poklopy a mříže</t>
  </si>
  <si>
    <t>-2115238921</t>
  </si>
  <si>
    <t>74</t>
  </si>
  <si>
    <t>59224187</t>
  </si>
  <si>
    <t>prstenec šachtový vyrovnávací betonový 625x120x100mm</t>
  </si>
  <si>
    <t>-106154632</t>
  </si>
  <si>
    <t>75</t>
  </si>
  <si>
    <t>894410212</t>
  </si>
  <si>
    <t>Osazení betonových dílců pro kanalizační šachty DN 1000 skruž rovná výšky 500 mm</t>
  </si>
  <si>
    <t>1712320324</t>
  </si>
  <si>
    <t>76</t>
  </si>
  <si>
    <t>59224161</t>
  </si>
  <si>
    <t xml:space="preserve">skruž kanalizační s ocelovými stupadly 100x50x12cm </t>
  </si>
  <si>
    <t>631974688</t>
  </si>
  <si>
    <t>77</t>
  </si>
  <si>
    <t>894410232</t>
  </si>
  <si>
    <t>Osazení betonových dílců pro kanalizační šachty DN 1000 skruž přechodová (konus)</t>
  </si>
  <si>
    <t>1633152487</t>
  </si>
  <si>
    <t>78</t>
  </si>
  <si>
    <t>PFB.1121104</t>
  </si>
  <si>
    <t xml:space="preserve">Konus TBR-Q.1 100-63/58/12 KPS pro zatížení D400 </t>
  </si>
  <si>
    <t>-1342009661</t>
  </si>
  <si>
    <t>79</t>
  </si>
  <si>
    <t>59224348</t>
  </si>
  <si>
    <t>těsnění elastomerové pro spojení šachetních dílů DN 1000 - DODÁVKA VAK HB</t>
  </si>
  <si>
    <t>712657376</t>
  </si>
  <si>
    <t>80</t>
  </si>
  <si>
    <t>899104112</t>
  </si>
  <si>
    <t>Osazení poklopů litinových nebo ocelových včetně rámů pro třídu zatížení D400, E600</t>
  </si>
  <si>
    <t>-625039394</t>
  </si>
  <si>
    <t>81</t>
  </si>
  <si>
    <t>PAM.CDVT60AG</t>
  </si>
  <si>
    <t xml:space="preserve">poklop šachtový třída D 400, kruhový VIATOP bez ventilace </t>
  </si>
  <si>
    <t>1960869054</t>
  </si>
  <si>
    <t>82</t>
  </si>
  <si>
    <t>892241111</t>
  </si>
  <si>
    <t>Tlaková zkouška vodou potrubí DN do 80 vč. zabezpečení konců potrubí při tlakových zkouškách</t>
  </si>
  <si>
    <t>1769177163</t>
  </si>
  <si>
    <t>83</t>
  </si>
  <si>
    <t>892273122</t>
  </si>
  <si>
    <t xml:space="preserve">Proplach a dezinfekce vodovodního potrubí DN od 80 do 125 </t>
  </si>
  <si>
    <t>-1137215528</t>
  </si>
  <si>
    <t>84</t>
  </si>
  <si>
    <t>977151125</t>
  </si>
  <si>
    <t>Jádrové vrty diamantovými korunkami do stavebních materiálů D přes 180 do 200 mm</t>
  </si>
  <si>
    <t>2137564836</t>
  </si>
  <si>
    <t>"otvor do šachty HUV" 0,1</t>
  </si>
  <si>
    <t>85</t>
  </si>
  <si>
    <t>998276101</t>
  </si>
  <si>
    <t>Přesun hmot pro trubní vedení z trub z plastických hmot otevřený výkop</t>
  </si>
  <si>
    <t>-2029425253</t>
  </si>
  <si>
    <t>118,781</t>
  </si>
  <si>
    <t>28,041</t>
  </si>
  <si>
    <t>4,92</t>
  </si>
  <si>
    <t>79,82</t>
  </si>
  <si>
    <t xml:space="preserve">SO 04 - 2 - Kanalizace </t>
  </si>
  <si>
    <t>205776031</t>
  </si>
  <si>
    <t>"přepojení přepadu z jímky"2,6*1,0*(1,71-0,1)</t>
  </si>
  <si>
    <t>"prodloužení kanalizace stoky B" 22,3*1,0*(2,63-0,1)</t>
  </si>
  <si>
    <t>"kanalizační přípojka"(22,3+2,0)*1,0*(2,02-0,1)</t>
  </si>
  <si>
    <t>"rozšíření na šachty" 3*(2*1*(2,02-0,1))</t>
  </si>
  <si>
    <t>"předpoklad strojně v hor.tř.3 10 %" f01výkopy*0,1</t>
  </si>
  <si>
    <t>-108668323</t>
  </si>
  <si>
    <t>"předpoklad ručně v hor.tř.4 10 %</t>
  </si>
  <si>
    <t>f01výkopy*0,1</t>
  </si>
  <si>
    <t>859192676</t>
  </si>
  <si>
    <t>"předpoklad strojně v hor.tř.4 35 %</t>
  </si>
  <si>
    <t>f01výkopy*0,35</t>
  </si>
  <si>
    <t>1613754070</t>
  </si>
  <si>
    <t>"předpoklad strojně v hor.tř.5 35 %</t>
  </si>
  <si>
    <t>-551099714</t>
  </si>
  <si>
    <t>"předpoklad strojně v hor.tř.6 10%"</t>
  </si>
  <si>
    <t>151101102</t>
  </si>
  <si>
    <t>Zřízení příložného pažení a rozepření stěn rýh hl přes 2 do 4 m</t>
  </si>
  <si>
    <t>1912563806</t>
  </si>
  <si>
    <t>"přepojení přepadu z jímky"(2,6*1,71)*2</t>
  </si>
  <si>
    <t>"prodloužení kanalizace stoky B" (22,3*2,63)*2</t>
  </si>
  <si>
    <t>"kanalizační přípojka"((22,3+2,0)*2,02)*2</t>
  </si>
  <si>
    <t>151101112</t>
  </si>
  <si>
    <t>Odstranění příložného pažení a rozepření stěn rýh hl přes 2 do 4 m</t>
  </si>
  <si>
    <t>389660908</t>
  </si>
  <si>
    <t>1232575722</t>
  </si>
  <si>
    <t>-696164330</t>
  </si>
  <si>
    <t>-1360278650</t>
  </si>
  <si>
    <t>118,781*1,8 "Přepočtené koeficientem množství</t>
  </si>
  <si>
    <t>Zásyp jam, šachet rýh nebo kolem objektů štěrkodrtí se zhutněním</t>
  </si>
  <si>
    <t>-1968308038</t>
  </si>
  <si>
    <t>-"odpočet šachet"3*2</t>
  </si>
  <si>
    <t>-882896611</t>
  </si>
  <si>
    <t>79,82*1,8 "Přepočtené koeficientem množství</t>
  </si>
  <si>
    <t>2041795963</t>
  </si>
  <si>
    <t>"přepojení přepadu z jímky"2,6*1,0*(0,16+0,3)</t>
  </si>
  <si>
    <t>"prodloužení kanalizace stoky B" 22,3*1,0*(0,25+0,3)</t>
  </si>
  <si>
    <t>"kanalizační přípojka"(22,3+2,0)*1,0*(0,3+0,3)</t>
  </si>
  <si>
    <t>1352752264</t>
  </si>
  <si>
    <t>28,041*2 "Přepočtené koeficientem množství</t>
  </si>
  <si>
    <t>130378580</t>
  </si>
  <si>
    <t>"přesun hmot, sypaniny po staveništi</t>
  </si>
  <si>
    <t>1010727854</t>
  </si>
  <si>
    <t>"přepojení přepadu z jímky"2,6</t>
  </si>
  <si>
    <t>"prodloužení kanalizace stoky B" 22,3</t>
  </si>
  <si>
    <t>"kanalizační přípojka"22,3+2,0</t>
  </si>
  <si>
    <t>1459292697</t>
  </si>
  <si>
    <t>"přepojení přepadu z jímky"2,6*1,0*0,1</t>
  </si>
  <si>
    <t>"prodloužení kanalizace stoky B" 22,3*1,0*0,1</t>
  </si>
  <si>
    <t>"kanalizační přípojka"(22,3+2,0)*1,0*0,1</t>
  </si>
  <si>
    <t>452311141</t>
  </si>
  <si>
    <t>Podkladní desky z betonu prostého tř. C 16/20 otevřený výkop</t>
  </si>
  <si>
    <t>2451773</t>
  </si>
  <si>
    <t>"bet.deska pod šachtu" 3*(2*2*0,15)</t>
  </si>
  <si>
    <t>564851011</t>
  </si>
  <si>
    <t>322956219</t>
  </si>
  <si>
    <t>"podklad pod desku - šachta" 3*(2*2)</t>
  </si>
  <si>
    <t>-2096019183</t>
  </si>
  <si>
    <t>1+1+1+4</t>
  </si>
  <si>
    <t>59224184</t>
  </si>
  <si>
    <t>prstenec šachtový vyrovnávací betonový 625x120x40mm</t>
  </si>
  <si>
    <t>1810948696</t>
  </si>
  <si>
    <t>"rezerva pro každou šachtu 1 prstenec 40mm"3</t>
  </si>
  <si>
    <t>59224185</t>
  </si>
  <si>
    <t>prstenec šachtový vyrovnávací betonový 625x120x60mm</t>
  </si>
  <si>
    <t>311616734</t>
  </si>
  <si>
    <t>59224176</t>
  </si>
  <si>
    <t>prstenec šachtový vyrovnávací betonový 625x120x80mm</t>
  </si>
  <si>
    <t>408322106</t>
  </si>
  <si>
    <t>-1951658701</t>
  </si>
  <si>
    <t>871313123</t>
  </si>
  <si>
    <t>Montáž kanalizačního potrubí hladkého plnostěnného SN 12 z PVC-U DN 160</t>
  </si>
  <si>
    <t>607043260</t>
  </si>
  <si>
    <t>28611106</t>
  </si>
  <si>
    <t>trubka kanalizační PVC-U plnostěnná jednovrstvá s rázovou odolností DN 160x6000mm SN12</t>
  </si>
  <si>
    <t>-51429194</t>
  </si>
  <si>
    <t>"přepojení přepadu z jímky"2,6*1,015</t>
  </si>
  <si>
    <t>871363123</t>
  </si>
  <si>
    <t>Montáž kanalizačního potrubí hladkého plnostěnného SN 12 z PVC-U DN 250</t>
  </si>
  <si>
    <t>1317987159</t>
  </si>
  <si>
    <t>28611108</t>
  </si>
  <si>
    <t>trubka kanalizační PVC-U plnostěnná jednovrstvá s rázovou odolností DN 250x6000mm SN12</t>
  </si>
  <si>
    <t>1977158108</t>
  </si>
  <si>
    <t>"kanalizační přípojka"(22,3+2,0)*1,015</t>
  </si>
  <si>
    <t>871373123</t>
  </si>
  <si>
    <t>Montáž kanalizačního potrubí hladkého plnostěnného SN 12 z PVC-U DN 315</t>
  </si>
  <si>
    <t>682438129</t>
  </si>
  <si>
    <t>"prodloužení kanalizace" 22,3</t>
  </si>
  <si>
    <t>28611109</t>
  </si>
  <si>
    <t>trubka kanalizační PVC-U plnostěnná jednovrstvá s rázovou odolností DN 315x6000mm SN12</t>
  </si>
  <si>
    <t>-1291840606</t>
  </si>
  <si>
    <t>"prodloužení kanalizace" 22,3*1,015</t>
  </si>
  <si>
    <t>877310310</t>
  </si>
  <si>
    <t>Montáž kolen na kanalizačním potrubí z PP nebo tvrdého PVC trub hladkých plnostěnných DN 150</t>
  </si>
  <si>
    <t>2067928514</t>
  </si>
  <si>
    <t>1+1+1+1</t>
  </si>
  <si>
    <t>28651202</t>
  </si>
  <si>
    <t>koleno kanalizační PVC-U plnostěnné 160x45°</t>
  </si>
  <si>
    <t>-1203564671</t>
  </si>
  <si>
    <t>28651201</t>
  </si>
  <si>
    <t>koleno kanalizační PVC-U plnostěnné 160x30°</t>
  </si>
  <si>
    <t>749644087</t>
  </si>
  <si>
    <t>28651200</t>
  </si>
  <si>
    <t>koleno kanalizační PVC-U plnostěnné 160x15°</t>
  </si>
  <si>
    <t>-130917540</t>
  </si>
  <si>
    <t>28651232</t>
  </si>
  <si>
    <t>přesuvka kanalizační PVC-U plnostěnná DN 160</t>
  </si>
  <si>
    <t>2079688475</t>
  </si>
  <si>
    <t>877360310</t>
  </si>
  <si>
    <t>Montáž kolen na kanalizačním potrubí z PP nebo tvrdého PVC-U trub hladkých plnostěnných DN 250</t>
  </si>
  <si>
    <t>-1180115961</t>
  </si>
  <si>
    <t>28651058</t>
  </si>
  <si>
    <t>zátka kanalizační PVC-U plnostěnná s rázovou odolností DN 250</t>
  </si>
  <si>
    <t>-2114478446</t>
  </si>
  <si>
    <t>894410100</t>
  </si>
  <si>
    <t>Osazení betonových dílců pro kanalizační šachty DN 1000 šachtové dno výšky 500 mm</t>
  </si>
  <si>
    <t>-361339108</t>
  </si>
  <si>
    <t>TBB.HKS2002_R</t>
  </si>
  <si>
    <t>dno betonové šachty DN 1000 kanalizační výšky 60cm, plast. požlábek a nástupnice vč. šachtových vložek - provedení dle PD (TIBA CORPROTECT DN 1000/700 (DN300)</t>
  </si>
  <si>
    <t>-868158563</t>
  </si>
  <si>
    <t>TBB.HKS2001_R</t>
  </si>
  <si>
    <t>dno betonové šachty DN 1000 kanalizační výšky 60cm, plast. požlábek a nástupnice vč. šachtových vložek - provedení dle PD (TIBA CORPROTECT DN 1000/500 (DN250)</t>
  </si>
  <si>
    <t>1213590573</t>
  </si>
  <si>
    <t>894410211</t>
  </si>
  <si>
    <t>Osazení betonových dílců pro kanalizační šachty DN 1000 skruž rovná výšky 250 mm</t>
  </si>
  <si>
    <t>-1072697168</t>
  </si>
  <si>
    <t>59224160</t>
  </si>
  <si>
    <t>skruž kanalizační s ocelovými stupadly 100x25x12cm</t>
  </si>
  <si>
    <t>-1304914226</t>
  </si>
  <si>
    <t>569423691</t>
  </si>
  <si>
    <t>skruž kanalizační s ocelovými stupadly 100x50x12cm</t>
  </si>
  <si>
    <t>-569127032</t>
  </si>
  <si>
    <t>894410213</t>
  </si>
  <si>
    <t>Osazení betonových dílců pro kanalizační šachty DN 1000 skruž rovná výšky 1000 mm</t>
  </si>
  <si>
    <t>2109243808</t>
  </si>
  <si>
    <t>59224162</t>
  </si>
  <si>
    <t>skruž betonová kanalizační se stupadly 100x100x12cm</t>
  </si>
  <si>
    <t>720651422</t>
  </si>
  <si>
    <t>808217037</t>
  </si>
  <si>
    <t>59224167</t>
  </si>
  <si>
    <t>skruž betonová přechodová 62,5/100x60x12cm, stupadla poplastovaná</t>
  </si>
  <si>
    <t>-792178629</t>
  </si>
  <si>
    <t>těsnění elastomerové pro spojení šachetních dílů DN 1000</t>
  </si>
  <si>
    <t>1514857993</t>
  </si>
  <si>
    <t>-944539754</t>
  </si>
  <si>
    <t>poklop šachtový třída D 400, kruhový VIATOP bez ventilace</t>
  </si>
  <si>
    <t>176645044</t>
  </si>
  <si>
    <t>1974036300</t>
  </si>
  <si>
    <t>2*0,25</t>
  </si>
  <si>
    <t>359901211</t>
  </si>
  <si>
    <t>Monitoring stoky jakékoli výšky na nové kanalizaci</t>
  </si>
  <si>
    <t>1829518808</t>
  </si>
  <si>
    <t>892351111_R</t>
  </si>
  <si>
    <t>Tlaková zkouška vodou potrubí DN 150 nebo 200 vč. zabezpečení konců potrubí při tlakových zkouškách</t>
  </si>
  <si>
    <t>798742140</t>
  </si>
  <si>
    <t>892381111_R</t>
  </si>
  <si>
    <t>Tlaková zkouška vodou potrubí DN 250, DN 300 nebo 350 vč. zabezpečení konců potrubí při tlakových zkouškách</t>
  </si>
  <si>
    <t>-1592528219</t>
  </si>
  <si>
    <t>"kanalizační přípojka stoky B"22,3+2,0</t>
  </si>
  <si>
    <t>1282730115</t>
  </si>
  <si>
    <t>SO 04 - 3 - Oprava povrchů</t>
  </si>
  <si>
    <t xml:space="preserve">    997 - Doprava suti a vybouraných hmot</t>
  </si>
  <si>
    <t>VRN - Vedlejší rozpočtové náklady</t>
  </si>
  <si>
    <t>-1288425279</t>
  </si>
  <si>
    <t>113107343</t>
  </si>
  <si>
    <t>Odstranění podkladu živičného tl přes 100 do 150 mm strojně pl do 50 m2</t>
  </si>
  <si>
    <t>-1386387400</t>
  </si>
  <si>
    <t>573231108</t>
  </si>
  <si>
    <t>Postřik živičný spojovací ze silniční emulze v množství 0,50 kg/m2</t>
  </si>
  <si>
    <t>613034393</t>
  </si>
  <si>
    <t>577134111</t>
  </si>
  <si>
    <t>Asfaltový beton vrstva obrusná ACO 11+ (ABS) tř. I tl 40 mm š do 3 m z nemodifikovaného asfaltu</t>
  </si>
  <si>
    <t>474157356</t>
  </si>
  <si>
    <t>577155112</t>
  </si>
  <si>
    <t>Asfaltový beton vrstva ložní ACL 16 (ABH) tl 60 mm š do 3 m z nemodifikovaného asfaltu</t>
  </si>
  <si>
    <t>1584093035</t>
  </si>
  <si>
    <t>599141111</t>
  </si>
  <si>
    <t>Vyplnění spár mezi silničními dílci živičnou zálivkou</t>
  </si>
  <si>
    <t>-485471074</t>
  </si>
  <si>
    <t>919112213</t>
  </si>
  <si>
    <t>Řezání spár pro vytvoření komůrky š 10 mm hl 25 mm pro těsnící zálivku v živičném krytu</t>
  </si>
  <si>
    <t>357825872</t>
  </si>
  <si>
    <t>919731123</t>
  </si>
  <si>
    <t>Zarovnání styčné plochy podkladu nebo krytu živičného tl přes 100 do 200 mm</t>
  </si>
  <si>
    <t>-1773596972</t>
  </si>
  <si>
    <t>919735113</t>
  </si>
  <si>
    <t>Řezání stávajícího živičného krytu hl přes 100 do 150 mm</t>
  </si>
  <si>
    <t>1307571045</t>
  </si>
  <si>
    <t>Doprava suti a vybouraných hmot</t>
  </si>
  <si>
    <t>997221571</t>
  </si>
  <si>
    <t>Vodorovná doprava vybouraných hmot do 1 km</t>
  </si>
  <si>
    <t>-2072135597</t>
  </si>
  <si>
    <t>997221579</t>
  </si>
  <si>
    <t>Příplatek ZKD 1 km u vodorovné dopravy vybouraných hmot</t>
  </si>
  <si>
    <t>-467278841</t>
  </si>
  <si>
    <t>37,351*5</t>
  </si>
  <si>
    <t>997221612</t>
  </si>
  <si>
    <t>Nakládání vybouraných hmot na dopravní prostředky pro vodorovnou dopravu</t>
  </si>
  <si>
    <t>-29444222</t>
  </si>
  <si>
    <t>Poplatek za uložení na recyklační skládce (skládkovné) stavebního odpadu asfaltového bez obsahu dehtu zatříděného do Katalogu odpadů pod kódem 17 03 02</t>
  </si>
  <si>
    <t>790881416</t>
  </si>
  <si>
    <t>2109437220</t>
  </si>
  <si>
    <t>Vedlejší rozpočtové náklady</t>
  </si>
  <si>
    <t>043154000</t>
  </si>
  <si>
    <t>Zkoušky hutnicí - zkoušky hutnění dle požadavku vlastníka komunikace</t>
  </si>
  <si>
    <t>1024</t>
  </si>
  <si>
    <t>-1720014212</t>
  </si>
  <si>
    <t>045303000.</t>
  </si>
  <si>
    <t>Koordinační činnost, inž.činnost - přípravné práce, koordinace s provozem TS HB, koordinace jednotlivých objektů.</t>
  </si>
  <si>
    <t>619635846</t>
  </si>
  <si>
    <t>85,698</t>
  </si>
  <si>
    <t>9,075</t>
  </si>
  <si>
    <t>1,65</t>
  </si>
  <si>
    <t>49,138</t>
  </si>
  <si>
    <t xml:space="preserve">SO 305 - 1 - Odlučovač lehkých kapalin </t>
  </si>
  <si>
    <t xml:space="preserve">    VRN9 - Ostatní náklady</t>
  </si>
  <si>
    <t>1921882050</t>
  </si>
  <si>
    <t>"výkop pro OLK" 6,3*3,3*3,2</t>
  </si>
  <si>
    <t>"pro potrubí" (16,5-6,3)*1,0*(1,45-0,1)</t>
  </si>
  <si>
    <t>"rozšíření na šachty" 2*(2*1*(1,45-0,1))</t>
  </si>
  <si>
    <t>-585210027</t>
  </si>
  <si>
    <t>-2021490773</t>
  </si>
  <si>
    <t>-1579802912</t>
  </si>
  <si>
    <t>-750441172</t>
  </si>
  <si>
    <t>-1078358947</t>
  </si>
  <si>
    <t>"výkop pro OLK" 6,3*3,3*2</t>
  </si>
  <si>
    <t>"pro potrubí" (16,5-6,3)*(1,45-0,1)*2</t>
  </si>
  <si>
    <t>304457109</t>
  </si>
  <si>
    <t>1221139759</t>
  </si>
  <si>
    <t>750097968</t>
  </si>
  <si>
    <t>-1047823257</t>
  </si>
  <si>
    <t>85,698*1,8 "Přepočtené koeficientem množství</t>
  </si>
  <si>
    <t>1332286428</t>
  </si>
  <si>
    <t>-703107150</t>
  </si>
  <si>
    <t>-"odpočet šachet"2*1</t>
  </si>
  <si>
    <t>-"odpočet OLK - objem nádrže vč. podkladní bet.desky a ŠD podkladu"(4,3*2,3*2,41)</t>
  </si>
  <si>
    <t>-1323232649</t>
  </si>
  <si>
    <t>49,138*1,8 "Přepočtené koeficientem množství</t>
  </si>
  <si>
    <t>1551129778</t>
  </si>
  <si>
    <t>16,5*1,0*(0,25+0,3)</t>
  </si>
  <si>
    <t>107728964</t>
  </si>
  <si>
    <t>9,075*2 "Přepočtené koeficientem množství</t>
  </si>
  <si>
    <t>1645669889</t>
  </si>
  <si>
    <t>-1050271270</t>
  </si>
  <si>
    <t>-898349069</t>
  </si>
  <si>
    <t>16,5*1,0*0,1</t>
  </si>
  <si>
    <t>452311171</t>
  </si>
  <si>
    <t>Podkladní desky z betonu prostého bez zvýšených nároků na prostředí tř. C 30/37 otevřený výkop</t>
  </si>
  <si>
    <t>852258503</t>
  </si>
  <si>
    <t>5,3*3,3*0,2</t>
  </si>
  <si>
    <t>564871011</t>
  </si>
  <si>
    <t>Podklad ze štěrkodrtě ŠD plochy do 100 m2 tl 250 mm</t>
  </si>
  <si>
    <t>1933384295</t>
  </si>
  <si>
    <t>5,3*3,3</t>
  </si>
  <si>
    <t>452368211</t>
  </si>
  <si>
    <t>Výztuž podkladních desek nebo bloků nebo pražců otevřený výkop ze svařovaných sítí Kari</t>
  </si>
  <si>
    <t>-1688803029</t>
  </si>
  <si>
    <t>"podklad pod vod.šachtu" (5,3*3,3)*(2*0,00442)</t>
  </si>
  <si>
    <t>-210021981</t>
  </si>
  <si>
    <t>"bet.deska pod šachtu" 2*(2*2*0,15)</t>
  </si>
  <si>
    <t>653339559</t>
  </si>
  <si>
    <t>"podklad pod desku - šachta" 2*(2*2)</t>
  </si>
  <si>
    <t>R_01</t>
  </si>
  <si>
    <t>Montáž odlučovače ropných látek železobetonového komplet vč. osazení a práce jeřábem, vč. rozepření stěn, napuštění nádrže, atd....</t>
  </si>
  <si>
    <t>385934095</t>
  </si>
  <si>
    <t>R_02</t>
  </si>
  <si>
    <t>odlučovač ropných látek ŽB, AS-TOP 30 VF/ER/B, komplet ŽB nádrž vč. krycí desky pojezdné D400 vč. dopravy od výrobce na stavbu</t>
  </si>
  <si>
    <t>1159160400</t>
  </si>
  <si>
    <t>301390214</t>
  </si>
  <si>
    <t>1+1+5</t>
  </si>
  <si>
    <t>565775746</t>
  </si>
  <si>
    <t>"rezerva pro každou šachtu 1 prstenec 40mm"2+2</t>
  </si>
  <si>
    <t>1300819797</t>
  </si>
  <si>
    <t>-1616235512</t>
  </si>
  <si>
    <t>-1430803171</t>
  </si>
  <si>
    <t>1210136926</t>
  </si>
  <si>
    <t>16,5*1,015</t>
  </si>
  <si>
    <t>818548208</t>
  </si>
  <si>
    <t>1+1</t>
  </si>
  <si>
    <t>28612244</t>
  </si>
  <si>
    <t>přesuvka kanalizační plastová PVC KG DN 200 SN12/16</t>
  </si>
  <si>
    <t>-1240835247</t>
  </si>
  <si>
    <t>28651240</t>
  </si>
  <si>
    <t>redukce kanalizační PVC-U plnostěnná 250/200</t>
  </si>
  <si>
    <t>-1778348374</t>
  </si>
  <si>
    <t>894410102</t>
  </si>
  <si>
    <t>Osazení betonových dílců pro kanalizační šachty DN 1000 šachtové dno výšky 700 mm</t>
  </si>
  <si>
    <t>-970500823</t>
  </si>
  <si>
    <t>dno betonové šachty DN 1000 kanalizační výšky 70cm, plast. požlábek a nástupnice vč. šachtových vložek - provedení dle PD (TIBA CORPROTECT DN 1000/700)</t>
  </si>
  <si>
    <t>72051774</t>
  </si>
  <si>
    <t>894410103</t>
  </si>
  <si>
    <t>Osazení betonových dílců pro kanalizační šachty DN 1000 šachtové dno výšky 900 mm</t>
  </si>
  <si>
    <t>374926705</t>
  </si>
  <si>
    <t>TBB.300003_R</t>
  </si>
  <si>
    <t>dno betonové šachty DN 1000 s kalovým prostorem, dno kanalizační výšky 90cm, vč. šachtových vložek - provedení dle PD Šachtové dno TBZ-Q.1 1000/900/250 BB</t>
  </si>
  <si>
    <t>2085163702</t>
  </si>
  <si>
    <t>-1855632435</t>
  </si>
  <si>
    <t>589951231</t>
  </si>
  <si>
    <t>-212455221</t>
  </si>
  <si>
    <t>TBB.63860</t>
  </si>
  <si>
    <t>Zákrytová deska TBK-Q.1 1000-625/180 D400</t>
  </si>
  <si>
    <t>1102633612</t>
  </si>
  <si>
    <t>-1487318819</t>
  </si>
  <si>
    <t>"olk"2</t>
  </si>
  <si>
    <t>-620319005</t>
  </si>
  <si>
    <t>1093922717</t>
  </si>
  <si>
    <t>2+2</t>
  </si>
  <si>
    <t>1185457907</t>
  </si>
  <si>
    <t>-778208964</t>
  </si>
  <si>
    <t>"přebetonování potrubí mezi RŠ1-RŠ2-ŽLABEM" 4,5*1,0*2</t>
  </si>
  <si>
    <t>"obetonování napojení konusů na ŽB desku OLK" 2*0,5</t>
  </si>
  <si>
    <t>"obetonování napojení potrubí do stáv.žlabu a do OLK" 3*0,25</t>
  </si>
  <si>
    <t>1833176278</t>
  </si>
  <si>
    <t>-1091860436</t>
  </si>
  <si>
    <t>735021687</t>
  </si>
  <si>
    <t>VRN9</t>
  </si>
  <si>
    <t>Ostatní náklady</t>
  </si>
  <si>
    <t>092203000</t>
  </si>
  <si>
    <t>Provozní řád odlučovače lehkých kapalin pro provoz a údržbu OLK, zprovoznění OLK</t>
  </si>
  <si>
    <t>95645871</t>
  </si>
  <si>
    <t xml:space="preserve">SO 305 - 2 - Odstranění stávajícího čistícího zařízení </t>
  </si>
  <si>
    <t>1331298453</t>
  </si>
  <si>
    <t>"zásyp jímky" 1,6*3,7*2,0</t>
  </si>
  <si>
    <t>-1507075121</t>
  </si>
  <si>
    <t>11,84*1,8 "Přepočtené koeficientem množství</t>
  </si>
  <si>
    <t>810391811</t>
  </si>
  <si>
    <t>Bourání stávajícího potrubí z betonu DN přes 200 do 400</t>
  </si>
  <si>
    <t>137159064</t>
  </si>
  <si>
    <t>358315114</t>
  </si>
  <si>
    <t>Bourání stoky kompletní nebo vybourání otvorů z prostého betonu plochy do 4 m2</t>
  </si>
  <si>
    <t>-1651829155</t>
  </si>
  <si>
    <t xml:space="preserve">"ubourání části stěn jímky" (1,6+3,7+1,6+3,7)*0,4*0,5  </t>
  </si>
  <si>
    <t xml:space="preserve">"rozbourání stropu venkovní jímky"  1,6*3,7*0,3</t>
  </si>
  <si>
    <t>R_21</t>
  </si>
  <si>
    <t>ODPOJENÍ ČISTÍCÍHO ZAŘÍZENÍ OD EL.ROZVODŮ, VODOVODU, KANALIZACE, DEMONTÁŽ ČERPADEL,...</t>
  </si>
  <si>
    <t>2020326598</t>
  </si>
  <si>
    <t>R_22</t>
  </si>
  <si>
    <t>zalití částí stáv. stoky betonem, předpokládané množství betonu, úsek mezi OLK a Š15, vč.zabetonování vstupu potrubí do Š15</t>
  </si>
  <si>
    <t>837172008</t>
  </si>
  <si>
    <t>-298263841</t>
  </si>
  <si>
    <t>1930388200</t>
  </si>
  <si>
    <t>12,315*10</t>
  </si>
  <si>
    <t>2085313827</t>
  </si>
  <si>
    <t>469973112</t>
  </si>
  <si>
    <t>Poplatek za uložení na skládce (skládkovné) stavebního odpadu železobetonového kód odpadu 17 01 01</t>
  </si>
  <si>
    <t>1796999852</t>
  </si>
  <si>
    <t>R_20</t>
  </si>
  <si>
    <t>LIKVIDACE NEBEZPEČNÉHO ODPADU VČ.POPLATKŮ - KALY Z LAPÁKU NEČISTOT, ZAOLEJOVANÁ VODA Z ODLUČOVAČE, KALY Z ODLUČOVAČE OLEJE, ABSORPČNÍ ČINIDLA - FILTRAČNÍ LÁTKA CINIS (UPRAVENÝ ELEKTRÁRENSKÝ POPEL) - VIZ. PD, LIDVIDACI MUSÍ PROVÁDĚT OPRÁVNĚNÁ FIRMA!!</t>
  </si>
  <si>
    <t>642673898</t>
  </si>
  <si>
    <t>R_23</t>
  </si>
  <si>
    <t>Demontáž atypických zámečnických konstrukcí řezáním hm jednotlivých dílů do 50 kg vč. demontáže kolejnic v objektu vč. demontáže kontejneru</t>
  </si>
  <si>
    <t>1875441001</t>
  </si>
  <si>
    <t>3-1 - Stavební část</t>
  </si>
  <si>
    <t>113231235R00</t>
  </si>
  <si>
    <t>Bourání odvodňovacího žlabu, zatíž. B125, š.350 mm</t>
  </si>
  <si>
    <t>139601102R00</t>
  </si>
  <si>
    <t>Ruční výkop jam, rýh a šachet v hornině tř. 3</t>
  </si>
  <si>
    <t>174101101R00</t>
  </si>
  <si>
    <t>Zásyp jam, rýh, šachet se zhutněním</t>
  </si>
  <si>
    <t>319201311R00</t>
  </si>
  <si>
    <t>Vyrovnání povrchu zdiva maltou tl.do 3 cm</t>
  </si>
  <si>
    <t xml:space="preserve">po osekání vnějšího  kabřincového obkladu stěn : </t>
  </si>
  <si>
    <t>12,1</t>
  </si>
  <si>
    <t>564831111R00</t>
  </si>
  <si>
    <t>Podklad ze štěrkodrti po zhutnění tloušťky 10 cm</t>
  </si>
  <si>
    <t>596811111R00</t>
  </si>
  <si>
    <t>Kladení dlaždic kom.pro pěší, lože z kameniva těž.</t>
  </si>
  <si>
    <t>592453331R</t>
  </si>
  <si>
    <t>Dlažba betonová DITON STANDARD plošná 500 x 500 x 50 mm, přírodní</t>
  </si>
  <si>
    <t>614471713R00</t>
  </si>
  <si>
    <t>Vyspravení beton. konstrukcí cem. maltou tl. 30 mm</t>
  </si>
  <si>
    <t>614471715R00</t>
  </si>
  <si>
    <t>Vyspravení beton. konstrukcí - adhézní můstek</t>
  </si>
  <si>
    <t>602015191R00</t>
  </si>
  <si>
    <t>Podkladní nátěr stěn, pod tenkovrstvé omítky, weberpas podklad UNI</t>
  </si>
  <si>
    <t xml:space="preserve">nové zateplení soklu : </t>
  </si>
  <si>
    <t>622319511R00</t>
  </si>
  <si>
    <t>Izolace suterénu Weber XPS tl. 80 mm, bez PÚ</t>
  </si>
  <si>
    <t>622432112R00</t>
  </si>
  <si>
    <t>Omítka stěn weber-pas marmolit střednězrnná</t>
  </si>
  <si>
    <t>622481211RU1</t>
  </si>
  <si>
    <t>Montáž výztužné sítě (perlinky) do stěrky-stěny, včetně výztužné sítě a stěrkového tmelu Weber</t>
  </si>
  <si>
    <t>622904112R00</t>
  </si>
  <si>
    <t>Očištění fasád tlakovou vodou složitost 1 - 2</t>
  </si>
  <si>
    <t>622904121R00</t>
  </si>
  <si>
    <t>Ruční čištění ocelovým kartáčem</t>
  </si>
  <si>
    <t>631312131R00</t>
  </si>
  <si>
    <t>Doplnění mazanin betonem do 4 m2, nad tl. 8 cm</t>
  </si>
  <si>
    <t>941955002R00</t>
  </si>
  <si>
    <t>Lešení lehké pomocné, výška podlahy do 1,9 m</t>
  </si>
  <si>
    <t>952901111R00</t>
  </si>
  <si>
    <t>Vyčištění budov o výšce podlaží do 4 m</t>
  </si>
  <si>
    <t>28,3</t>
  </si>
  <si>
    <t>965042141R00</t>
  </si>
  <si>
    <t>Bourání mazanin betonových tl. 10 cm, nad 4 m2</t>
  </si>
  <si>
    <t>967023693R00</t>
  </si>
  <si>
    <t>Přisekání kamenných nebo jiných ploch nad 2 m2</t>
  </si>
  <si>
    <t>968061112R00</t>
  </si>
  <si>
    <t>Vyvěšení dřevěných okenních křídel pl. do 1,5 m2</t>
  </si>
  <si>
    <t>968062355R00</t>
  </si>
  <si>
    <t>Vybourání dřevěných rámů oken dvojitých pl. 2 m2</t>
  </si>
  <si>
    <t>2,7</t>
  </si>
  <si>
    <t>968071125R00</t>
  </si>
  <si>
    <t>Vyvěšení, zavěšení kovových křídel dveří pl. 2 m2</t>
  </si>
  <si>
    <t>968071136R00</t>
  </si>
  <si>
    <t>Vyvěšení, zavěšení kovových křídel vrat do 4 m2</t>
  </si>
  <si>
    <t>968072455R00</t>
  </si>
  <si>
    <t>Vybourání kovových dveřních zárubní pl. do 2 m2</t>
  </si>
  <si>
    <t>968072559R00</t>
  </si>
  <si>
    <t>Vybourání kovových vrat plochy nad 5 m2</t>
  </si>
  <si>
    <t>962031116R00</t>
  </si>
  <si>
    <t>Bourání příček z cihel pálených plných tl. 140 mm</t>
  </si>
  <si>
    <t>970251150R00</t>
  </si>
  <si>
    <t>Řezání železobetonu hl. řezu 150 mm</t>
  </si>
  <si>
    <t>976071111R00</t>
  </si>
  <si>
    <t>Vybourání kovových zábradlí a madel</t>
  </si>
  <si>
    <t>976085311R00</t>
  </si>
  <si>
    <t>Vybourání kanal.rámů a poklopů plochy do 0,6 m2</t>
  </si>
  <si>
    <t>978059631R00</t>
  </si>
  <si>
    <t>Odsekání vnějších obkladů stěn nad 2 m2</t>
  </si>
  <si>
    <t xml:space="preserve">vnější kabřincový obklad stěn : </t>
  </si>
  <si>
    <t>999281105R00</t>
  </si>
  <si>
    <t>Přesun hmot pro opravy a údržbu do výšky 6 m</t>
  </si>
  <si>
    <t>711112001RZ1</t>
  </si>
  <si>
    <t>Izolace proti vlhkosti svis. nátěr ALP, za studena, 1x nátěr - včetně dodávky asfaltového laku</t>
  </si>
  <si>
    <t>711142559RT1</t>
  </si>
  <si>
    <t>Izolace proti vlhkosti svislá pásy přitavením, 1 vrstva - materiál ve specifikaci</t>
  </si>
  <si>
    <t>711823121RT2</t>
  </si>
  <si>
    <t>Montáž nopové fólie svisle, včetně dodávky fólie DELTA MS DRAIN</t>
  </si>
  <si>
    <t>711823129RT2</t>
  </si>
  <si>
    <t>Montáž ukončovací lišty k nopové fólii, včetně dodávky lišty DELTA-MS PROFIL</t>
  </si>
  <si>
    <t>62852251R</t>
  </si>
  <si>
    <t>Pás modifikovaný asfalt Elastek 40 special mineral</t>
  </si>
  <si>
    <t xml:space="preserve">provedení nové svislé izolace obvodových stěny : </t>
  </si>
  <si>
    <t>998711101R00</t>
  </si>
  <si>
    <t>Přesun hmot pro izolace proti vodě, výšky do 6 m</t>
  </si>
  <si>
    <t>713131152R00</t>
  </si>
  <si>
    <t>Montáž izolace na tmel a hmožd.6 ks/m2, cihla plná</t>
  </si>
  <si>
    <t xml:space="preserve">Skladba S1 : </t>
  </si>
  <si>
    <t>713135114R00</t>
  </si>
  <si>
    <t>Montáž difúzní fólie na stěny, samolepicí spoj</t>
  </si>
  <si>
    <t>63150942R</t>
  </si>
  <si>
    <t>Deska izolační ISOVER FASSIL 1200x600 tl. 80 mm</t>
  </si>
  <si>
    <t>67352439R</t>
  </si>
  <si>
    <t>Fólie hydroizolační DEKTEN FASSADE II tl. 0,40 mm, difúzní</t>
  </si>
  <si>
    <t>998713101R00</t>
  </si>
  <si>
    <t>Přesun hmot pro izolace tepelné, výšky do 6 m</t>
  </si>
  <si>
    <t>86</t>
  </si>
  <si>
    <t>722R1</t>
  </si>
  <si>
    <t>Kulový ventil s kovovým rychloupínačem pro napojení hadice</t>
  </si>
  <si>
    <t>88</t>
  </si>
  <si>
    <t>722R2</t>
  </si>
  <si>
    <t>Demontáž a zpětná montáž potrubí a technologie čerpání mezi rozvaděči a nádrží</t>
  </si>
  <si>
    <t>90</t>
  </si>
  <si>
    <t>764928301R00</t>
  </si>
  <si>
    <t>Zhotovení (výroba) a montáž oplechování zdí z lakovaného Pz plechu, rš 250 mm</t>
  </si>
  <si>
    <t>92</t>
  </si>
  <si>
    <t>764352810R00</t>
  </si>
  <si>
    <t>Demontáž žlabů půlkruh. rovných, rš 330 mm, do 30°</t>
  </si>
  <si>
    <t>94</t>
  </si>
  <si>
    <t>764410850R00</t>
  </si>
  <si>
    <t>Demontáž oplechování parapetů,rš od 100 do 330 mm</t>
  </si>
  <si>
    <t>96</t>
  </si>
  <si>
    <t>764454802R00</t>
  </si>
  <si>
    <t>Demontáž odpadních trub kruhových,D 120 mm</t>
  </si>
  <si>
    <t>98</t>
  </si>
  <si>
    <t>764815212R00</t>
  </si>
  <si>
    <t>Žlaby podokapní půlkruhové z lakovaného Pz plechu, rš 330 mm</t>
  </si>
  <si>
    <t>100</t>
  </si>
  <si>
    <t>764819212R00</t>
  </si>
  <si>
    <t>Odpadní trouby kruhové z lakovaného Pz plechu, průměr 100 mm</t>
  </si>
  <si>
    <t>102</t>
  </si>
  <si>
    <t>764927103R00</t>
  </si>
  <si>
    <t>Zhotovení (výroba) a montáž oplechování parapetů z lakovaného Pz plechu včetně rohů, rš 200 mm</t>
  </si>
  <si>
    <t>104</t>
  </si>
  <si>
    <t>13851224R</t>
  </si>
  <si>
    <t>Plech ocelový hladký COMAX tl. 0,55 mm, pozinkovaný s PES lakem</t>
  </si>
  <si>
    <t>106</t>
  </si>
  <si>
    <t>998764101R00</t>
  </si>
  <si>
    <t>Přesun hmot pro klempířské konstr., výšky do 6 m</t>
  </si>
  <si>
    <t>108</t>
  </si>
  <si>
    <t>766629301R00</t>
  </si>
  <si>
    <t>Montáž oken plastových plochy do 1,50 m2</t>
  </si>
  <si>
    <t>110</t>
  </si>
  <si>
    <t>61143635R</t>
  </si>
  <si>
    <t>Okno plastové 2křídlové 148x90 cm O/OS</t>
  </si>
  <si>
    <t>112</t>
  </si>
  <si>
    <t>998766101R00</t>
  </si>
  <si>
    <t>Přesun hmot pro truhlářské konstr., výšky do 6 m</t>
  </si>
  <si>
    <t>114</t>
  </si>
  <si>
    <t>767641110R00</t>
  </si>
  <si>
    <t>Dokončení okování dveří,oc.zárub.,otvíravých 1kříd</t>
  </si>
  <si>
    <t>116</t>
  </si>
  <si>
    <t>767651210R00</t>
  </si>
  <si>
    <t>Montáž vrat otočných do ocel.zárubně, pl.do 6 m2</t>
  </si>
  <si>
    <t>118</t>
  </si>
  <si>
    <t>767996804R00</t>
  </si>
  <si>
    <t>Demontáž atypických ocelových konstr. do 500 kg</t>
  </si>
  <si>
    <t>120</t>
  </si>
  <si>
    <t>767996805R00</t>
  </si>
  <si>
    <t>Demontáž atypických ocelových konstr. nad 500 kg</t>
  </si>
  <si>
    <t>122</t>
  </si>
  <si>
    <t>7674R1</t>
  </si>
  <si>
    <t>Montáž kovové fasády Dekmetal TI.4006A - jednosměrný rošt opláštění</t>
  </si>
  <si>
    <t>124</t>
  </si>
  <si>
    <t>7674R2</t>
  </si>
  <si>
    <t>Montáž kovové fasády Dekmetal TI.4006A - opláštění TR18</t>
  </si>
  <si>
    <t>126</t>
  </si>
  <si>
    <t>7674R3</t>
  </si>
  <si>
    <t>Úprava stávajícího odvětrávacího komínu tlakové dieslové myčky.</t>
  </si>
  <si>
    <t>128</t>
  </si>
  <si>
    <t>7674R4</t>
  </si>
  <si>
    <t>Pochozí poklop ze slzičkové plechu 700x700 mm</t>
  </si>
  <si>
    <t>130</t>
  </si>
  <si>
    <t>7674R5</t>
  </si>
  <si>
    <t>Pochozí poklop ze slzičkové plechu 400x1000 mm</t>
  </si>
  <si>
    <t>132</t>
  </si>
  <si>
    <t>7674R6</t>
  </si>
  <si>
    <t>Pozinkovaný L profil dodatečně kotvený pro zpevnění vjezdu u vrat</t>
  </si>
  <si>
    <t>134</t>
  </si>
  <si>
    <t>7674R7</t>
  </si>
  <si>
    <t>Uprava stávajícího vnějšího zábradlí</t>
  </si>
  <si>
    <t>136</t>
  </si>
  <si>
    <t>553407130R1</t>
  </si>
  <si>
    <t xml:space="preserve">Dveře kovové vchodové se zámkem FAB  800x1970,pravé, včetně zárubně</t>
  </si>
  <si>
    <t>138</t>
  </si>
  <si>
    <t>553446401R1</t>
  </si>
  <si>
    <t xml:space="preserve">Venkovní dvoukřídlá ocelová vrata dvoukřídlá, zateplená  2400x2400 mm</t>
  </si>
  <si>
    <t>140</t>
  </si>
  <si>
    <t>998767101R00</t>
  </si>
  <si>
    <t>Přesun hmot pro zámečnické konstr., výšky do 6 m</t>
  </si>
  <si>
    <t>142</t>
  </si>
  <si>
    <t>776973123R00</t>
  </si>
  <si>
    <t>Rohož z pryže Karwell otevřená tl. 23 mm</t>
  </si>
  <si>
    <t>144</t>
  </si>
  <si>
    <t>776976101R00</t>
  </si>
  <si>
    <t>Rám pro zapuštění z Al profilů L</t>
  </si>
  <si>
    <t>146</t>
  </si>
  <si>
    <t>776101101R00</t>
  </si>
  <si>
    <t>Vysávání podlahy průmyslovým vysavačem pod povlakové podlahy</t>
  </si>
  <si>
    <t>148</t>
  </si>
  <si>
    <t>965048515R00</t>
  </si>
  <si>
    <t>Broušení betonových povrchů do tl. 5 mm</t>
  </si>
  <si>
    <t>150</t>
  </si>
  <si>
    <t>998776101R00</t>
  </si>
  <si>
    <t>Přesun hmot pro podlahy povlakové, výšky do 6 m</t>
  </si>
  <si>
    <t>152</t>
  </si>
  <si>
    <t>777215201R00</t>
  </si>
  <si>
    <t>Podlahy epoxidové plastbet. ChS Epoxy 517 tl. 8 mm</t>
  </si>
  <si>
    <t>154</t>
  </si>
  <si>
    <t>777217120R00</t>
  </si>
  <si>
    <t>Soklíky s požlábkem ChS Epoxy 517, výšky nad 100mm</t>
  </si>
  <si>
    <t>156</t>
  </si>
  <si>
    <t>21,4</t>
  </si>
  <si>
    <t>783903812R00</t>
  </si>
  <si>
    <t>Odmaštění saponáty</t>
  </si>
  <si>
    <t>158</t>
  </si>
  <si>
    <t>998777101R00</t>
  </si>
  <si>
    <t>Přesun hmot pro podlahy syntetické, výšky do 6 m</t>
  </si>
  <si>
    <t>160</t>
  </si>
  <si>
    <t>979087212R00</t>
  </si>
  <si>
    <t>Nakládání suti na dopravní prostředky</t>
  </si>
  <si>
    <t>162</t>
  </si>
  <si>
    <t>979081111R00</t>
  </si>
  <si>
    <t>Odvoz suti a vybour. hmot na skládku do 1 km</t>
  </si>
  <si>
    <t>164</t>
  </si>
  <si>
    <t>979081121R00</t>
  </si>
  <si>
    <t>Příplatek k odvozu za každý další 1 km, (10x)</t>
  </si>
  <si>
    <t>166</t>
  </si>
  <si>
    <t>979082111R00</t>
  </si>
  <si>
    <t>Vnitrostaveništní doprava suti do 10 m</t>
  </si>
  <si>
    <t>168</t>
  </si>
  <si>
    <t>979082121R00</t>
  </si>
  <si>
    <t>Příplatek k vnitrost. dopravě suti za dalších 5 m</t>
  </si>
  <si>
    <t>170</t>
  </si>
  <si>
    <t>979990107R00</t>
  </si>
  <si>
    <t>Poplatek za uložení suti - směs betonu, cihel, dřeva, skupina odpadu 170904</t>
  </si>
  <si>
    <t>172</t>
  </si>
  <si>
    <t>87</t>
  </si>
  <si>
    <t>005121010R</t>
  </si>
  <si>
    <t>Vybudování zařízení staveniště</t>
  </si>
  <si>
    <t>Soubor</t>
  </si>
  <si>
    <t>174</t>
  </si>
  <si>
    <t>005121020R</t>
  </si>
  <si>
    <t>Provoz zařízení staveniště</t>
  </si>
  <si>
    <t>176</t>
  </si>
  <si>
    <t>89</t>
  </si>
  <si>
    <t>005121030R</t>
  </si>
  <si>
    <t>Odstranění zařízení staveniště</t>
  </si>
  <si>
    <t>178</t>
  </si>
  <si>
    <t>005211080R</t>
  </si>
  <si>
    <t>180</t>
  </si>
  <si>
    <t>3-2 - Elektroinstalace</t>
  </si>
  <si>
    <t>Hodinová zúčtovací sazba elektrikář (nová klapka v potrubí_komplet + úprava stávajícího rozvaděče, Rx)</t>
  </si>
  <si>
    <t>hod</t>
  </si>
  <si>
    <t>HZS22311</t>
  </si>
  <si>
    <t>Hodinová zúčtovací sazba elektrikář (demontáže)</t>
  </si>
  <si>
    <t>HZS22312</t>
  </si>
  <si>
    <t>Hodinová zúčtovací sazba elektrikář (úprava venkovní elektroinstalace)</t>
  </si>
  <si>
    <t>HZS4211</t>
  </si>
  <si>
    <t>Hodinová zúčtovací sazba revizní technik</t>
  </si>
  <si>
    <t>34111005</t>
  </si>
  <si>
    <t>kabel instalační jádro Cu plné izolace PVC plášť PVC 450/750V (CYKY) 2x1,5mm2</t>
  </si>
  <si>
    <t>34111030</t>
  </si>
  <si>
    <t>kabel instalační jádro Cu plné izolace PVC plášť PVC 450/750V (CYKY) 3x1,5mm2</t>
  </si>
  <si>
    <t>34141026</t>
  </si>
  <si>
    <t>vodič propojovací flexibilní jádro Cu lanované izolace PVC 450/750V (H07V-K) 1x4mm2</t>
  </si>
  <si>
    <t>ABB3558NC01510S</t>
  </si>
  <si>
    <t>Spínač jednopólový, řazení 1, IP54 Variant+</t>
  </si>
  <si>
    <t>ABB355806750</t>
  </si>
  <si>
    <t>Přepínač střídavý, řazení 6, Al, IP66 Garant</t>
  </si>
  <si>
    <t>34571478</t>
  </si>
  <si>
    <t>krabice v uzavřeném provedení PP s krytím IP 66 čtvercová 80x80mm</t>
  </si>
  <si>
    <t>34571419</t>
  </si>
  <si>
    <t>trubka elektroinstalační plastová ohebná středně odolná z PVC s vnitřní kluznou vrstvou D 18,6/25mm, poloměr ohybu &gt;110mm</t>
  </si>
  <si>
    <t>34571093</t>
  </si>
  <si>
    <t>trubka elektroinstalační tuhá z PVC D 22,1/25 mm, délka 3m</t>
  </si>
  <si>
    <t>R741206</t>
  </si>
  <si>
    <t>Svorka kabelová bezšroubová 5x1,5-2,5, ref. typ WAGO</t>
  </si>
  <si>
    <t>35442120</t>
  </si>
  <si>
    <t>štítek plastový - směr dvojstr.</t>
  </si>
  <si>
    <t>741372022</t>
  </si>
  <si>
    <t>Montáž svítidlo LED interiérové přisazené nástěnné hranaté nebo kruhové přes 0,09 do 0,36 m2 se, zapojením vodičů</t>
  </si>
  <si>
    <t>741310031</t>
  </si>
  <si>
    <t>Montáž spínač nástěnný 1-jednopólový prostředí venkovní/mokré se zapojením vodičů</t>
  </si>
  <si>
    <t>741310042</t>
  </si>
  <si>
    <t>Montáž přepínač nástěnný 6-střídavý prostředí venkovní/mokré se zapojením vodičů</t>
  </si>
  <si>
    <t>741122201</t>
  </si>
  <si>
    <t>Montáž kabel Cu plný kulatý žíla 2x1,5 až 6 mm2 uložený volně (např. CYKY, CYKFY)</t>
  </si>
  <si>
    <t>741122211</t>
  </si>
  <si>
    <t>Montáž kabel Cu plný kulatý žíla 3x1,5 až 6 mm2 uložený volně (např. CYKY, CYKFY)</t>
  </si>
  <si>
    <t>210800411</t>
  </si>
  <si>
    <t>Montáž vodiče Cu izolovaného plného nebo laněného s PVC pláštěm do 1 kV žíla 0,15 až 16 mm2, zataženého (např. CY, CHAH-V) bez ukončení</t>
  </si>
  <si>
    <t>741130001</t>
  </si>
  <si>
    <t>Ukončení vodič izolovaný do 2,5 mm2 v rozváděči nebo na přístroji</t>
  </si>
  <si>
    <t>741130003</t>
  </si>
  <si>
    <t>Ukončení vodič izolovaný do 4 mm2 v rozváděči nebo na přístroji</t>
  </si>
  <si>
    <t>741128001</t>
  </si>
  <si>
    <t>Ostatní práce při montáži vodičů a kabelů - odjutování a očištění</t>
  </si>
  <si>
    <t>741128002</t>
  </si>
  <si>
    <t>Ostatní práce při montáži vodičů a kabelů - označení štítkem</t>
  </si>
  <si>
    <t>35822107</t>
  </si>
  <si>
    <t>jistič 1-pólový 6 A vypínací charakteristika B vypínací schopnost 10 kA</t>
  </si>
  <si>
    <t>RD201</t>
  </si>
  <si>
    <t>Jistič s nadproudovou ochranou ,,A" 10B/2/0,03A, 10kA</t>
  </si>
  <si>
    <t>RD301</t>
  </si>
  <si>
    <t>A_LED ZÁVĚSNÉ SVÍTIDLO 43W, 4000K, 6450lm, IP66</t>
  </si>
  <si>
    <t>RD302</t>
  </si>
  <si>
    <t>R_REFLEKTOROVÉ LED SVÍTIDLO 30W, 4000K, 2700lm, IP65</t>
  </si>
  <si>
    <t>RD303</t>
  </si>
  <si>
    <t>N1_FOTOLUMINISCENČNÍ TABULKA</t>
  </si>
  <si>
    <t>RD304</t>
  </si>
  <si>
    <t>Recyklace svítidel</t>
  </si>
  <si>
    <t>RD305</t>
  </si>
  <si>
    <t>Kovový řetízek k zavěšení</t>
  </si>
  <si>
    <t>RD306</t>
  </si>
  <si>
    <t>Nosná svěrka M8 0-20mm, nosnost 2500N</t>
  </si>
  <si>
    <t>RD401</t>
  </si>
  <si>
    <t>Teplotní čidlo na potrubí 80-200°C</t>
  </si>
  <si>
    <t>RD402</t>
  </si>
  <si>
    <t xml:space="preserve">Kruhová regulační klapka o průměru 225mm +  servopohon s pružinou 230V</t>
  </si>
  <si>
    <t>741810001</t>
  </si>
  <si>
    <t>Celková prohlídka elektrického rozvodu a zařízení do 100 000,- Kč</t>
  </si>
  <si>
    <t>ROST01</t>
  </si>
  <si>
    <t>Materiál potřebný k úpravě venkovní elektroinstalace</t>
  </si>
  <si>
    <t>75001</t>
  </si>
  <si>
    <t>Doprava</t>
  </si>
  <si>
    <t>SEZNAM FIGUR</t>
  </si>
  <si>
    <t>Výměra</t>
  </si>
  <si>
    <t>Použití figury: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</si>
</sst>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80008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color rgb="FF000000"/>
      <name val="Arial CE"/>
    </font>
    <font>
      <b/>
      <sz val="9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41" fillId="0" borderId="0" applyNumberFormat="0" applyFill="0" applyBorder="0" applyAlignment="0" applyProtection="0"/>
  </cellStyleXfs>
  <cellXfs count="320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8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0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2" fillId="0" borderId="14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3" fillId="4" borderId="6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right" vertical="center"/>
    </xf>
    <xf numFmtId="0" fontId="23" fillId="4" borderId="8" xfId="0" applyFont="1" applyFill="1" applyBorder="1" applyAlignment="1" applyProtection="1">
      <alignment horizontal="left" vertical="center"/>
    </xf>
    <xf numFmtId="0" fontId="23" fillId="4" borderId="0" xfId="0" applyFont="1" applyFill="1" applyAlignment="1" applyProtection="1">
      <alignment horizontal="center" vertical="center"/>
    </xf>
    <xf numFmtId="0" fontId="24" fillId="0" borderId="16" xfId="0" applyFont="1" applyBorder="1" applyAlignment="1" applyProtection="1">
      <alignment horizontal="center" vertical="center" wrapText="1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1" fillId="0" borderId="14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8" fillId="0" borderId="0" xfId="0" applyFont="1" applyAlignment="1" applyProtection="1">
      <alignment horizontal="left" vertical="center" wrapText="1"/>
    </xf>
    <xf numFmtId="0" fontId="29" fillId="0" borderId="0" xfId="0" applyFont="1" applyAlignment="1" applyProtection="1">
      <alignment vertical="center"/>
    </xf>
    <xf numFmtId="4" fontId="29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30" fillId="0" borderId="14" xfId="0" applyNumberFormat="1" applyFont="1" applyBorder="1" applyAlignment="1" applyProtection="1">
      <alignment vertical="center"/>
    </xf>
    <xf numFmtId="4" fontId="30" fillId="0" borderId="0" xfId="0" applyNumberFormat="1" applyFont="1" applyBorder="1" applyAlignment="1" applyProtection="1">
      <alignment vertical="center"/>
    </xf>
    <xf numFmtId="166" fontId="30" fillId="0" borderId="0" xfId="0" applyNumberFormat="1" applyFont="1" applyBorder="1" applyAlignment="1" applyProtection="1">
      <alignment vertical="center"/>
    </xf>
    <xf numFmtId="4" fontId="30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30" fillId="0" borderId="19" xfId="0" applyNumberFormat="1" applyFont="1" applyBorder="1" applyAlignment="1" applyProtection="1">
      <alignment vertical="center"/>
    </xf>
    <xf numFmtId="4" fontId="30" fillId="0" borderId="20" xfId="0" applyNumberFormat="1" applyFont="1" applyBorder="1" applyAlignment="1" applyProtection="1">
      <alignment vertical="center"/>
    </xf>
    <xf numFmtId="166" fontId="30" fillId="0" borderId="20" xfId="0" applyNumberFormat="1" applyFont="1" applyBorder="1" applyAlignment="1" applyProtection="1">
      <alignment vertical="center"/>
    </xf>
    <xf numFmtId="4" fontId="30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4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2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3" fillId="4" borderId="16" xfId="0" applyFont="1" applyFill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23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3" fillId="0" borderId="12" xfId="0" applyNumberFormat="1" applyFont="1" applyBorder="1" applyAlignment="1" applyProtection="1"/>
    <xf numFmtId="166" fontId="33" fillId="0" borderId="13" xfId="0" applyNumberFormat="1" applyFont="1" applyBorder="1" applyAlignment="1" applyProtection="1"/>
    <xf numFmtId="4" fontId="34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2" xfId="0" applyFont="1" applyBorder="1" applyAlignment="1" applyProtection="1">
      <alignment horizontal="center" vertical="center"/>
    </xf>
    <xf numFmtId="49" fontId="23" fillId="0" borderId="22" xfId="0" applyNumberFormat="1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center" vertical="center" wrapText="1"/>
    </xf>
    <xf numFmtId="167" fontId="23" fillId="0" borderId="22" xfId="0" applyNumberFormat="1" applyFont="1" applyBorder="1" applyAlignment="1" applyProtection="1">
      <alignment vertical="center"/>
    </xf>
    <xf numFmtId="4" fontId="23" fillId="2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4" fillId="2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5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5" fillId="0" borderId="0" xfId="0" applyFont="1" applyAlignment="1" applyProtection="1">
      <alignment horizontal="left" vertical="center"/>
    </xf>
    <xf numFmtId="0" fontId="36" fillId="0" borderId="0" xfId="0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0" borderId="19" xfId="0" applyFont="1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7" fillId="0" borderId="22" xfId="0" applyFont="1" applyBorder="1" applyAlignment="1" applyProtection="1">
      <alignment horizontal="center" vertical="center"/>
    </xf>
    <xf numFmtId="49" fontId="37" fillId="0" borderId="22" xfId="0" applyNumberFormat="1" applyFont="1" applyBorder="1" applyAlignment="1" applyProtection="1">
      <alignment horizontal="left" vertical="center" wrapText="1"/>
    </xf>
    <xf numFmtId="0" fontId="37" fillId="0" borderId="22" xfId="0" applyFont="1" applyBorder="1" applyAlignment="1" applyProtection="1">
      <alignment horizontal="left" vertical="center" wrapText="1"/>
    </xf>
    <xf numFmtId="0" fontId="37" fillId="0" borderId="22" xfId="0" applyFont="1" applyBorder="1" applyAlignment="1" applyProtection="1">
      <alignment horizontal="center" vertical="center" wrapText="1"/>
    </xf>
    <xf numFmtId="167" fontId="37" fillId="0" borderId="22" xfId="0" applyNumberFormat="1" applyFont="1" applyBorder="1" applyAlignment="1" applyProtection="1">
      <alignment vertical="center"/>
    </xf>
    <xf numFmtId="4" fontId="37" fillId="2" borderId="22" xfId="0" applyNumberFormat="1" applyFont="1" applyFill="1" applyBorder="1" applyAlignment="1" applyProtection="1">
      <alignment vertical="center"/>
      <protection locked="0"/>
    </xf>
    <xf numFmtId="4" fontId="37" fillId="0" borderId="22" xfId="0" applyNumberFormat="1" applyFont="1" applyBorder="1" applyAlignment="1" applyProtection="1">
      <alignment vertical="center"/>
    </xf>
    <xf numFmtId="0" fontId="38" fillId="0" borderId="22" xfId="0" applyFont="1" applyBorder="1" applyAlignment="1" applyProtection="1">
      <alignment vertical="center"/>
    </xf>
    <xf numFmtId="0" fontId="38" fillId="0" borderId="3" xfId="0" applyFont="1" applyBorder="1" applyAlignment="1">
      <alignment vertical="center"/>
    </xf>
    <xf numFmtId="0" fontId="37" fillId="2" borderId="14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center" vertical="center"/>
    </xf>
    <xf numFmtId="0" fontId="9" fillId="0" borderId="19" xfId="0" applyFont="1" applyBorder="1" applyAlignment="1" applyProtection="1">
      <alignment vertical="center"/>
    </xf>
    <xf numFmtId="0" fontId="9" fillId="0" borderId="20" xfId="0" applyFont="1" applyBorder="1" applyAlignment="1" applyProtection="1">
      <alignment vertical="center"/>
    </xf>
    <xf numFmtId="0" fontId="9" fillId="0" borderId="21" xfId="0" applyFont="1" applyBorder="1" applyAlignment="1" applyProtection="1">
      <alignment vertical="center"/>
    </xf>
    <xf numFmtId="0" fontId="24" fillId="2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 applyProtection="1">
      <alignment horizontal="center" vertical="center"/>
    </xf>
    <xf numFmtId="166" fontId="24" fillId="0" borderId="20" xfId="0" applyNumberFormat="1" applyFont="1" applyBorder="1" applyAlignment="1" applyProtection="1">
      <alignment vertical="center"/>
    </xf>
    <xf numFmtId="166" fontId="24" fillId="0" borderId="21" xfId="0" applyNumberFormat="1" applyFont="1" applyBorder="1" applyAlignment="1" applyProtection="1">
      <alignment vertical="center"/>
    </xf>
    <xf numFmtId="0" fontId="39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2" fillId="0" borderId="3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0" fontId="12" fillId="0" borderId="0" xfId="0" applyFont="1" applyAlignment="1" applyProtection="1">
      <alignment vertical="center"/>
      <protection locked="0"/>
    </xf>
    <xf numFmtId="0" fontId="12" fillId="0" borderId="3" xfId="0" applyFont="1" applyBorder="1" applyAlignment="1">
      <alignment vertical="center"/>
    </xf>
    <xf numFmtId="0" fontId="12" fillId="0" borderId="14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0" fillId="0" borderId="3" xfId="0" applyFont="1" applyBorder="1" applyAlignment="1">
      <alignment horizontal="center" vertical="center" wrapText="1"/>
    </xf>
    <xf numFmtId="0" fontId="23" fillId="4" borderId="16" xfId="0" applyFont="1" applyFill="1" applyBorder="1" applyAlignment="1">
      <alignment horizontal="center" vertical="center" wrapText="1"/>
    </xf>
    <xf numFmtId="0" fontId="23" fillId="4" borderId="17" xfId="0" applyFont="1" applyFill="1" applyBorder="1" applyAlignment="1">
      <alignment horizontal="center" vertical="center" wrapText="1"/>
    </xf>
    <xf numFmtId="0" fontId="23" fillId="4" borderId="1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0" fillId="0" borderId="16" xfId="0" applyFont="1" applyBorder="1" applyAlignment="1">
      <alignment horizontal="left" vertical="center" wrapText="1"/>
    </xf>
    <xf numFmtId="0" fontId="40" fillId="0" borderId="22" xfId="0" applyFont="1" applyBorder="1" applyAlignment="1">
      <alignment horizontal="left" vertical="center" wrapText="1"/>
    </xf>
    <xf numFmtId="0" fontId="40" fillId="0" borderId="22" xfId="0" applyFont="1" applyBorder="1" applyAlignment="1">
      <alignment horizontal="left" vertical="center"/>
    </xf>
    <xf numFmtId="167" fontId="40" fillId="0" borderId="18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4" fillId="0" borderId="0" xfId="0" applyFont="1" applyAlignment="1">
      <alignment horizontal="left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styles" Target="styles.xml" /><Relationship Id="rId14" Type="http://schemas.openxmlformats.org/officeDocument/2006/relationships/theme" Target="theme/theme1.xml" /><Relationship Id="rId15" Type="http://schemas.openxmlformats.org/officeDocument/2006/relationships/calcChain" Target="calcChain.xml" /><Relationship Id="rId16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drawing" Target="../drawings/drawing10.xml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drawing" Target="../drawings/drawing11.xml" /></Relationships>
</file>

<file path=xl/worksheets/_rels/sheet12.xml.rels>&#65279;<?xml version="1.0" encoding="utf-8"?><Relationships xmlns="http://schemas.openxmlformats.org/package/2006/relationships"><Relationship Id="rId1" Type="http://schemas.openxmlformats.org/officeDocument/2006/relationships/drawing" Target="../drawings/drawing12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8" t="s">
        <v>6</v>
      </c>
      <c r="BT2" s="18" t="s">
        <v>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="1" customFormat="1" ht="24.96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12</v>
      </c>
    </row>
    <row r="5" s="1" customFormat="1" ht="12" customHeight="1">
      <c r="B5" s="22"/>
      <c r="C5" s="23"/>
      <c r="D5" s="27" t="s">
        <v>13</v>
      </c>
      <c r="E5" s="23"/>
      <c r="F5" s="23"/>
      <c r="G5" s="23"/>
      <c r="H5" s="23"/>
      <c r="I5" s="23"/>
      <c r="J5" s="23"/>
      <c r="K5" s="28" t="s">
        <v>14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1"/>
      <c r="BE5" s="29" t="s">
        <v>15</v>
      </c>
      <c r="BS5" s="18" t="s">
        <v>6</v>
      </c>
    </row>
    <row r="6" s="1" customFormat="1" ht="36.96" customHeight="1">
      <c r="B6" s="22"/>
      <c r="C6" s="23"/>
      <c r="D6" s="30" t="s">
        <v>16</v>
      </c>
      <c r="E6" s="23"/>
      <c r="F6" s="23"/>
      <c r="G6" s="23"/>
      <c r="H6" s="23"/>
      <c r="I6" s="23"/>
      <c r="J6" s="23"/>
      <c r="K6" s="31" t="s">
        <v>17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1"/>
      <c r="BE6" s="32"/>
      <c r="BS6" s="18" t="s">
        <v>6</v>
      </c>
    </row>
    <row r="7" s="1" customFormat="1" ht="12" customHeight="1">
      <c r="B7" s="22"/>
      <c r="C7" s="23"/>
      <c r="D7" s="33" t="s">
        <v>18</v>
      </c>
      <c r="E7" s="23"/>
      <c r="F7" s="23"/>
      <c r="G7" s="23"/>
      <c r="H7" s="23"/>
      <c r="I7" s="23"/>
      <c r="J7" s="23"/>
      <c r="K7" s="28" t="s">
        <v>1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3" t="s">
        <v>19</v>
      </c>
      <c r="AL7" s="23"/>
      <c r="AM7" s="23"/>
      <c r="AN7" s="28" t="s">
        <v>1</v>
      </c>
      <c r="AO7" s="23"/>
      <c r="AP7" s="23"/>
      <c r="AQ7" s="23"/>
      <c r="AR7" s="21"/>
      <c r="BE7" s="32"/>
      <c r="BS7" s="18" t="s">
        <v>6</v>
      </c>
    </row>
    <row r="8" s="1" customFormat="1" ht="12" customHeight="1">
      <c r="B8" s="22"/>
      <c r="C8" s="23"/>
      <c r="D8" s="33" t="s">
        <v>20</v>
      </c>
      <c r="E8" s="23"/>
      <c r="F8" s="23"/>
      <c r="G8" s="23"/>
      <c r="H8" s="23"/>
      <c r="I8" s="23"/>
      <c r="J8" s="23"/>
      <c r="K8" s="28" t="s">
        <v>21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3" t="s">
        <v>22</v>
      </c>
      <c r="AL8" s="23"/>
      <c r="AM8" s="23"/>
      <c r="AN8" s="34" t="s">
        <v>23</v>
      </c>
      <c r="AO8" s="23"/>
      <c r="AP8" s="23"/>
      <c r="AQ8" s="23"/>
      <c r="AR8" s="21"/>
      <c r="BE8" s="32"/>
      <c r="BS8" s="18" t="s">
        <v>6</v>
      </c>
    </row>
    <row r="9" s="1" customFormat="1" ht="14.4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32"/>
      <c r="BS9" s="18" t="s">
        <v>6</v>
      </c>
    </row>
    <row r="10" s="1" customFormat="1" ht="12" customHeight="1">
      <c r="B10" s="22"/>
      <c r="C10" s="23"/>
      <c r="D10" s="33" t="s">
        <v>24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3" t="s">
        <v>25</v>
      </c>
      <c r="AL10" s="23"/>
      <c r="AM10" s="23"/>
      <c r="AN10" s="28" t="s">
        <v>26</v>
      </c>
      <c r="AO10" s="23"/>
      <c r="AP10" s="23"/>
      <c r="AQ10" s="23"/>
      <c r="AR10" s="21"/>
      <c r="BE10" s="32"/>
      <c r="BS10" s="18" t="s">
        <v>6</v>
      </c>
    </row>
    <row r="11" s="1" customFormat="1" ht="18.48" customHeight="1">
      <c r="B11" s="22"/>
      <c r="C11" s="23"/>
      <c r="D11" s="23"/>
      <c r="E11" s="28" t="s">
        <v>27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3" t="s">
        <v>28</v>
      </c>
      <c r="AL11" s="23"/>
      <c r="AM11" s="23"/>
      <c r="AN11" s="28" t="s">
        <v>1</v>
      </c>
      <c r="AO11" s="23"/>
      <c r="AP11" s="23"/>
      <c r="AQ11" s="23"/>
      <c r="AR11" s="21"/>
      <c r="BE11" s="32"/>
      <c r="BS11" s="18" t="s">
        <v>6</v>
      </c>
    </row>
    <row r="12" s="1" customFormat="1" ht="6.96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2"/>
      <c r="BS12" s="18" t="s">
        <v>6</v>
      </c>
    </row>
    <row r="13" s="1" customFormat="1" ht="12" customHeight="1">
      <c r="B13" s="22"/>
      <c r="C13" s="23"/>
      <c r="D13" s="33" t="s">
        <v>29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3" t="s">
        <v>25</v>
      </c>
      <c r="AL13" s="23"/>
      <c r="AM13" s="23"/>
      <c r="AN13" s="35" t="s">
        <v>30</v>
      </c>
      <c r="AO13" s="23"/>
      <c r="AP13" s="23"/>
      <c r="AQ13" s="23"/>
      <c r="AR13" s="21"/>
      <c r="BE13" s="32"/>
      <c r="BS13" s="18" t="s">
        <v>6</v>
      </c>
    </row>
    <row r="14">
      <c r="B14" s="22"/>
      <c r="C14" s="23"/>
      <c r="D14" s="23"/>
      <c r="E14" s="35" t="s">
        <v>30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3" t="s">
        <v>28</v>
      </c>
      <c r="AL14" s="23"/>
      <c r="AM14" s="23"/>
      <c r="AN14" s="35" t="s">
        <v>30</v>
      </c>
      <c r="AO14" s="23"/>
      <c r="AP14" s="23"/>
      <c r="AQ14" s="23"/>
      <c r="AR14" s="21"/>
      <c r="BE14" s="32"/>
      <c r="BS14" s="18" t="s">
        <v>6</v>
      </c>
    </row>
    <row r="15" s="1" customFormat="1" ht="6.96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2"/>
      <c r="BS15" s="18" t="s">
        <v>4</v>
      </c>
    </row>
    <row r="16" s="1" customFormat="1" ht="12" customHeight="1">
      <c r="B16" s="22"/>
      <c r="C16" s="23"/>
      <c r="D16" s="33" t="s">
        <v>31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3" t="s">
        <v>25</v>
      </c>
      <c r="AL16" s="23"/>
      <c r="AM16" s="23"/>
      <c r="AN16" s="28" t="s">
        <v>32</v>
      </c>
      <c r="AO16" s="23"/>
      <c r="AP16" s="23"/>
      <c r="AQ16" s="23"/>
      <c r="AR16" s="21"/>
      <c r="BE16" s="32"/>
      <c r="BS16" s="18" t="s">
        <v>4</v>
      </c>
    </row>
    <row r="17" s="1" customFormat="1" ht="18.48" customHeight="1">
      <c r="B17" s="22"/>
      <c r="C17" s="23"/>
      <c r="D17" s="23"/>
      <c r="E17" s="28" t="s">
        <v>33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3" t="s">
        <v>28</v>
      </c>
      <c r="AL17" s="23"/>
      <c r="AM17" s="23"/>
      <c r="AN17" s="28" t="s">
        <v>1</v>
      </c>
      <c r="AO17" s="23"/>
      <c r="AP17" s="23"/>
      <c r="AQ17" s="23"/>
      <c r="AR17" s="21"/>
      <c r="BE17" s="32"/>
      <c r="BS17" s="18" t="s">
        <v>34</v>
      </c>
    </row>
    <row r="18" s="1" customFormat="1" ht="6.96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2"/>
      <c r="BS18" s="18" t="s">
        <v>6</v>
      </c>
    </row>
    <row r="19" s="1" customFormat="1" ht="12" customHeight="1">
      <c r="B19" s="22"/>
      <c r="C19" s="23"/>
      <c r="D19" s="33" t="s">
        <v>35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3" t="s">
        <v>25</v>
      </c>
      <c r="AL19" s="23"/>
      <c r="AM19" s="23"/>
      <c r="AN19" s="28" t="s">
        <v>1</v>
      </c>
      <c r="AO19" s="23"/>
      <c r="AP19" s="23"/>
      <c r="AQ19" s="23"/>
      <c r="AR19" s="21"/>
      <c r="BE19" s="32"/>
      <c r="BS19" s="18" t="s">
        <v>6</v>
      </c>
    </row>
    <row r="20" s="1" customFormat="1" ht="18.48" customHeight="1">
      <c r="B20" s="22"/>
      <c r="C20" s="23"/>
      <c r="D20" s="23"/>
      <c r="E20" s="28" t="s">
        <v>21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3" t="s">
        <v>28</v>
      </c>
      <c r="AL20" s="23"/>
      <c r="AM20" s="23"/>
      <c r="AN20" s="28" t="s">
        <v>1</v>
      </c>
      <c r="AO20" s="23"/>
      <c r="AP20" s="23"/>
      <c r="AQ20" s="23"/>
      <c r="AR20" s="21"/>
      <c r="BE20" s="32"/>
      <c r="BS20" s="18" t="s">
        <v>34</v>
      </c>
    </row>
    <row r="21" s="1" customFormat="1" ht="6.96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2"/>
    </row>
    <row r="22" s="1" customFormat="1" ht="12" customHeight="1">
      <c r="B22" s="22"/>
      <c r="C22" s="23"/>
      <c r="D22" s="33" t="s">
        <v>36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2"/>
    </row>
    <row r="23" s="1" customFormat="1" ht="16.5" customHeight="1">
      <c r="B23" s="22"/>
      <c r="C23" s="23"/>
      <c r="D23" s="23"/>
      <c r="E23" s="37" t="s">
        <v>1</v>
      </c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23"/>
      <c r="AP23" s="23"/>
      <c r="AQ23" s="23"/>
      <c r="AR23" s="21"/>
      <c r="BE23" s="32"/>
    </row>
    <row r="24" s="1" customFormat="1" ht="6.96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2"/>
    </row>
    <row r="25" s="1" customFormat="1" ht="6.96" customHeight="1">
      <c r="B25" s="22"/>
      <c r="C25" s="23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23"/>
      <c r="AQ25" s="23"/>
      <c r="AR25" s="21"/>
      <c r="BE25" s="32"/>
    </row>
    <row r="26" s="2" customFormat="1" ht="25.92" customHeight="1">
      <c r="A26" s="39"/>
      <c r="B26" s="40"/>
      <c r="C26" s="41"/>
      <c r="D26" s="42" t="s">
        <v>37</v>
      </c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4">
        <f>ROUND(AG94,2)</f>
        <v>0</v>
      </c>
      <c r="AL26" s="43"/>
      <c r="AM26" s="43"/>
      <c r="AN26" s="43"/>
      <c r="AO26" s="43"/>
      <c r="AP26" s="41"/>
      <c r="AQ26" s="41"/>
      <c r="AR26" s="45"/>
      <c r="BE26" s="32"/>
    </row>
    <row r="27" s="2" customFormat="1" ht="6.96" customHeight="1">
      <c r="A27" s="39"/>
      <c r="B27" s="40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5"/>
      <c r="BE27" s="32"/>
    </row>
    <row r="28" s="2" customFormat="1">
      <c r="A28" s="39"/>
      <c r="B28" s="40"/>
      <c r="C28" s="41"/>
      <c r="D28" s="41"/>
      <c r="E28" s="41"/>
      <c r="F28" s="41"/>
      <c r="G28" s="41"/>
      <c r="H28" s="41"/>
      <c r="I28" s="41"/>
      <c r="J28" s="41"/>
      <c r="K28" s="41"/>
      <c r="L28" s="46" t="s">
        <v>38</v>
      </c>
      <c r="M28" s="46"/>
      <c r="N28" s="46"/>
      <c r="O28" s="46"/>
      <c r="P28" s="46"/>
      <c r="Q28" s="41"/>
      <c r="R28" s="41"/>
      <c r="S28" s="41"/>
      <c r="T28" s="41"/>
      <c r="U28" s="41"/>
      <c r="V28" s="41"/>
      <c r="W28" s="46" t="s">
        <v>39</v>
      </c>
      <c r="X28" s="46"/>
      <c r="Y28" s="46"/>
      <c r="Z28" s="46"/>
      <c r="AA28" s="46"/>
      <c r="AB28" s="46"/>
      <c r="AC28" s="46"/>
      <c r="AD28" s="46"/>
      <c r="AE28" s="46"/>
      <c r="AF28" s="41"/>
      <c r="AG28" s="41"/>
      <c r="AH28" s="41"/>
      <c r="AI28" s="41"/>
      <c r="AJ28" s="41"/>
      <c r="AK28" s="46" t="s">
        <v>40</v>
      </c>
      <c r="AL28" s="46"/>
      <c r="AM28" s="46"/>
      <c r="AN28" s="46"/>
      <c r="AO28" s="46"/>
      <c r="AP28" s="41"/>
      <c r="AQ28" s="41"/>
      <c r="AR28" s="45"/>
      <c r="BE28" s="32"/>
    </row>
    <row r="29" s="3" customFormat="1" ht="14.4" customHeight="1">
      <c r="A29" s="3"/>
      <c r="B29" s="47"/>
      <c r="C29" s="48"/>
      <c r="D29" s="33" t="s">
        <v>41</v>
      </c>
      <c r="E29" s="48"/>
      <c r="F29" s="33" t="s">
        <v>42</v>
      </c>
      <c r="G29" s="48"/>
      <c r="H29" s="48"/>
      <c r="I29" s="48"/>
      <c r="J29" s="48"/>
      <c r="K29" s="48"/>
      <c r="L29" s="49">
        <v>0.20999999999999999</v>
      </c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50">
        <f>ROUND(AZ94, 2)</f>
        <v>0</v>
      </c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50">
        <f>ROUND(AV94, 2)</f>
        <v>0</v>
      </c>
      <c r="AL29" s="48"/>
      <c r="AM29" s="48"/>
      <c r="AN29" s="48"/>
      <c r="AO29" s="48"/>
      <c r="AP29" s="48"/>
      <c r="AQ29" s="48"/>
      <c r="AR29" s="51"/>
      <c r="BE29" s="52"/>
    </row>
    <row r="30" s="3" customFormat="1" ht="14.4" customHeight="1">
      <c r="A30" s="3"/>
      <c r="B30" s="47"/>
      <c r="C30" s="48"/>
      <c r="D30" s="48"/>
      <c r="E30" s="48"/>
      <c r="F30" s="33" t="s">
        <v>43</v>
      </c>
      <c r="G30" s="48"/>
      <c r="H30" s="48"/>
      <c r="I30" s="48"/>
      <c r="J30" s="48"/>
      <c r="K30" s="48"/>
      <c r="L30" s="49">
        <v>0.12</v>
      </c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50">
        <f>ROUND(BA94, 2)</f>
        <v>0</v>
      </c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50">
        <f>ROUND(AW94, 2)</f>
        <v>0</v>
      </c>
      <c r="AL30" s="48"/>
      <c r="AM30" s="48"/>
      <c r="AN30" s="48"/>
      <c r="AO30" s="48"/>
      <c r="AP30" s="48"/>
      <c r="AQ30" s="48"/>
      <c r="AR30" s="51"/>
      <c r="BE30" s="52"/>
    </row>
    <row r="31" hidden="1" s="3" customFormat="1" ht="14.4" customHeight="1">
      <c r="A31" s="3"/>
      <c r="B31" s="47"/>
      <c r="C31" s="48"/>
      <c r="D31" s="48"/>
      <c r="E31" s="48"/>
      <c r="F31" s="33" t="s">
        <v>44</v>
      </c>
      <c r="G31" s="48"/>
      <c r="H31" s="48"/>
      <c r="I31" s="48"/>
      <c r="J31" s="48"/>
      <c r="K31" s="48"/>
      <c r="L31" s="49">
        <v>0.20999999999999999</v>
      </c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50">
        <f>ROUND(BB94, 2)</f>
        <v>0</v>
      </c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50">
        <v>0</v>
      </c>
      <c r="AL31" s="48"/>
      <c r="AM31" s="48"/>
      <c r="AN31" s="48"/>
      <c r="AO31" s="48"/>
      <c r="AP31" s="48"/>
      <c r="AQ31" s="48"/>
      <c r="AR31" s="51"/>
      <c r="BE31" s="52"/>
    </row>
    <row r="32" hidden="1" s="3" customFormat="1" ht="14.4" customHeight="1">
      <c r="A32" s="3"/>
      <c r="B32" s="47"/>
      <c r="C32" s="48"/>
      <c r="D32" s="48"/>
      <c r="E32" s="48"/>
      <c r="F32" s="33" t="s">
        <v>45</v>
      </c>
      <c r="G32" s="48"/>
      <c r="H32" s="48"/>
      <c r="I32" s="48"/>
      <c r="J32" s="48"/>
      <c r="K32" s="48"/>
      <c r="L32" s="49">
        <v>0.12</v>
      </c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50">
        <f>ROUND(BC94, 2)</f>
        <v>0</v>
      </c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50">
        <v>0</v>
      </c>
      <c r="AL32" s="48"/>
      <c r="AM32" s="48"/>
      <c r="AN32" s="48"/>
      <c r="AO32" s="48"/>
      <c r="AP32" s="48"/>
      <c r="AQ32" s="48"/>
      <c r="AR32" s="51"/>
      <c r="BE32" s="52"/>
    </row>
    <row r="33" hidden="1" s="3" customFormat="1" ht="14.4" customHeight="1">
      <c r="A33" s="3"/>
      <c r="B33" s="47"/>
      <c r="C33" s="48"/>
      <c r="D33" s="48"/>
      <c r="E33" s="48"/>
      <c r="F33" s="33" t="s">
        <v>46</v>
      </c>
      <c r="G33" s="48"/>
      <c r="H33" s="48"/>
      <c r="I33" s="48"/>
      <c r="J33" s="48"/>
      <c r="K33" s="48"/>
      <c r="L33" s="49">
        <v>0</v>
      </c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50">
        <f>ROUND(BD94, 2)</f>
        <v>0</v>
      </c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50">
        <v>0</v>
      </c>
      <c r="AL33" s="48"/>
      <c r="AM33" s="48"/>
      <c r="AN33" s="48"/>
      <c r="AO33" s="48"/>
      <c r="AP33" s="48"/>
      <c r="AQ33" s="48"/>
      <c r="AR33" s="51"/>
      <c r="BE33" s="52"/>
    </row>
    <row r="34" s="2" customFormat="1" ht="6.96" customHeight="1">
      <c r="A34" s="39"/>
      <c r="B34" s="40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5"/>
      <c r="BE34" s="32"/>
    </row>
    <row r="35" s="2" customFormat="1" ht="25.92" customHeight="1">
      <c r="A35" s="39"/>
      <c r="B35" s="40"/>
      <c r="C35" s="53"/>
      <c r="D35" s="54" t="s">
        <v>47</v>
      </c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6" t="s">
        <v>48</v>
      </c>
      <c r="U35" s="55"/>
      <c r="V35" s="55"/>
      <c r="W35" s="55"/>
      <c r="X35" s="57" t="s">
        <v>49</v>
      </c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8">
        <f>SUM(AK26:AK33)</f>
        <v>0</v>
      </c>
      <c r="AL35" s="55"/>
      <c r="AM35" s="55"/>
      <c r="AN35" s="55"/>
      <c r="AO35" s="59"/>
      <c r="AP35" s="53"/>
      <c r="AQ35" s="53"/>
      <c r="AR35" s="45"/>
      <c r="BE35" s="39"/>
    </row>
    <row r="36" s="2" customFormat="1" ht="6.96" customHeight="1">
      <c r="A36" s="39"/>
      <c r="B36" s="40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5"/>
      <c r="BE36" s="39"/>
    </row>
    <row r="37" s="2" customFormat="1" ht="14.4" customHeight="1">
      <c r="A37" s="39"/>
      <c r="B37" s="40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5"/>
      <c r="BE37" s="39"/>
    </row>
    <row r="38" s="1" customFormat="1" ht="14.4" customHeight="1">
      <c r="B38" s="22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1"/>
    </row>
    <row r="39" s="1" customFormat="1" ht="14.4" customHeight="1">
      <c r="B39" s="22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1"/>
    </row>
    <row r="40" s="1" customFormat="1" ht="14.4" customHeight="1">
      <c r="B40" s="22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1"/>
    </row>
    <row r="41" s="1" customFormat="1" ht="14.4" customHeight="1">
      <c r="B41" s="22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1"/>
    </row>
    <row r="42" s="1" customFormat="1" ht="14.4" customHeight="1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1"/>
    </row>
    <row r="43" s="1" customFormat="1" ht="14.4" customHeight="1">
      <c r="B43" s="22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1"/>
    </row>
    <row r="44" s="1" customFormat="1" ht="14.4" customHeight="1">
      <c r="B44" s="22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1"/>
    </row>
    <row r="45" s="1" customFormat="1" ht="14.4" customHeight="1">
      <c r="B45" s="22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1"/>
    </row>
    <row r="46" s="1" customFormat="1" ht="14.4" customHeight="1">
      <c r="B46" s="22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1"/>
    </row>
    <row r="47" s="1" customFormat="1" ht="14.4" customHeight="1">
      <c r="B47" s="22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1"/>
    </row>
    <row r="48" s="1" customFormat="1" ht="14.4" customHeight="1">
      <c r="B48" s="22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1"/>
    </row>
    <row r="49" s="2" customFormat="1" ht="14.4" customHeight="1">
      <c r="B49" s="60"/>
      <c r="C49" s="61"/>
      <c r="D49" s="62" t="s">
        <v>50</v>
      </c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2" t="s">
        <v>51</v>
      </c>
      <c r="AI49" s="63"/>
      <c r="AJ49" s="63"/>
      <c r="AK49" s="63"/>
      <c r="AL49" s="63"/>
      <c r="AM49" s="63"/>
      <c r="AN49" s="63"/>
      <c r="AO49" s="63"/>
      <c r="AP49" s="61"/>
      <c r="AQ49" s="61"/>
      <c r="AR49" s="64"/>
    </row>
    <row r="50">
      <c r="B50" s="22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1"/>
    </row>
    <row r="51">
      <c r="B51" s="22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1"/>
    </row>
    <row r="52">
      <c r="B52" s="22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1"/>
    </row>
    <row r="53">
      <c r="B53" s="22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1"/>
    </row>
    <row r="54">
      <c r="B54" s="22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1"/>
    </row>
    <row r="55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1"/>
    </row>
    <row r="56">
      <c r="B56" s="22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1"/>
    </row>
    <row r="57">
      <c r="B57" s="22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1"/>
    </row>
    <row r="58">
      <c r="B58" s="22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1"/>
    </row>
    <row r="59"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1"/>
    </row>
    <row r="60" s="2" customFormat="1">
      <c r="A60" s="39"/>
      <c r="B60" s="40"/>
      <c r="C60" s="41"/>
      <c r="D60" s="65" t="s">
        <v>52</v>
      </c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65" t="s">
        <v>53</v>
      </c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65" t="s">
        <v>52</v>
      </c>
      <c r="AI60" s="43"/>
      <c r="AJ60" s="43"/>
      <c r="AK60" s="43"/>
      <c r="AL60" s="43"/>
      <c r="AM60" s="65" t="s">
        <v>53</v>
      </c>
      <c r="AN60" s="43"/>
      <c r="AO60" s="43"/>
      <c r="AP60" s="41"/>
      <c r="AQ60" s="41"/>
      <c r="AR60" s="45"/>
      <c r="BE60" s="39"/>
    </row>
    <row r="61">
      <c r="B61" s="22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1"/>
    </row>
    <row r="62">
      <c r="B62" s="22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1"/>
    </row>
    <row r="63">
      <c r="B63" s="22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1"/>
    </row>
    <row r="64" s="2" customFormat="1">
      <c r="A64" s="39"/>
      <c r="B64" s="40"/>
      <c r="C64" s="41"/>
      <c r="D64" s="62" t="s">
        <v>54</v>
      </c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  <c r="AC64" s="66"/>
      <c r="AD64" s="66"/>
      <c r="AE64" s="66"/>
      <c r="AF64" s="66"/>
      <c r="AG64" s="66"/>
      <c r="AH64" s="62" t="s">
        <v>55</v>
      </c>
      <c r="AI64" s="66"/>
      <c r="AJ64" s="66"/>
      <c r="AK64" s="66"/>
      <c r="AL64" s="66"/>
      <c r="AM64" s="66"/>
      <c r="AN64" s="66"/>
      <c r="AO64" s="66"/>
      <c r="AP64" s="41"/>
      <c r="AQ64" s="41"/>
      <c r="AR64" s="45"/>
      <c r="BE64" s="39"/>
    </row>
    <row r="65">
      <c r="B65" s="22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1"/>
    </row>
    <row r="66">
      <c r="B66" s="22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1"/>
    </row>
    <row r="67">
      <c r="B67" s="22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1"/>
    </row>
    <row r="68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1"/>
    </row>
    <row r="69">
      <c r="B69" s="22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1"/>
    </row>
    <row r="70">
      <c r="B70" s="22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1"/>
    </row>
    <row r="71">
      <c r="B71" s="22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1"/>
    </row>
    <row r="72">
      <c r="B72" s="22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1"/>
    </row>
    <row r="73">
      <c r="B73" s="22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1"/>
    </row>
    <row r="74">
      <c r="B74" s="22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1"/>
    </row>
    <row r="75" s="2" customFormat="1">
      <c r="A75" s="39"/>
      <c r="B75" s="40"/>
      <c r="C75" s="41"/>
      <c r="D75" s="65" t="s">
        <v>52</v>
      </c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65" t="s">
        <v>53</v>
      </c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65" t="s">
        <v>52</v>
      </c>
      <c r="AI75" s="43"/>
      <c r="AJ75" s="43"/>
      <c r="AK75" s="43"/>
      <c r="AL75" s="43"/>
      <c r="AM75" s="65" t="s">
        <v>53</v>
      </c>
      <c r="AN75" s="43"/>
      <c r="AO75" s="43"/>
      <c r="AP75" s="41"/>
      <c r="AQ75" s="41"/>
      <c r="AR75" s="45"/>
      <c r="BE75" s="39"/>
    </row>
    <row r="76" s="2" customForma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45"/>
      <c r="BE76" s="39"/>
    </row>
    <row r="77" s="2" customFormat="1" ht="6.96" customHeight="1">
      <c r="A77" s="39"/>
      <c r="B77" s="67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8"/>
      <c r="AD77" s="68"/>
      <c r="AE77" s="68"/>
      <c r="AF77" s="68"/>
      <c r="AG77" s="68"/>
      <c r="AH77" s="68"/>
      <c r="AI77" s="68"/>
      <c r="AJ77" s="68"/>
      <c r="AK77" s="68"/>
      <c r="AL77" s="68"/>
      <c r="AM77" s="68"/>
      <c r="AN77" s="68"/>
      <c r="AO77" s="68"/>
      <c r="AP77" s="68"/>
      <c r="AQ77" s="68"/>
      <c r="AR77" s="45"/>
      <c r="BE77" s="39"/>
    </row>
    <row r="81" s="2" customFormat="1" ht="6.96" customHeight="1">
      <c r="A81" s="39"/>
      <c r="B81" s="69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0"/>
      <c r="AB81" s="70"/>
      <c r="AC81" s="70"/>
      <c r="AD81" s="70"/>
      <c r="AE81" s="70"/>
      <c r="AF81" s="70"/>
      <c r="AG81" s="70"/>
      <c r="AH81" s="70"/>
      <c r="AI81" s="70"/>
      <c r="AJ81" s="70"/>
      <c r="AK81" s="70"/>
      <c r="AL81" s="70"/>
      <c r="AM81" s="70"/>
      <c r="AN81" s="70"/>
      <c r="AO81" s="70"/>
      <c r="AP81" s="70"/>
      <c r="AQ81" s="70"/>
      <c r="AR81" s="45"/>
      <c r="BE81" s="39"/>
    </row>
    <row r="82" s="2" customFormat="1" ht="24.96" customHeight="1">
      <c r="A82" s="39"/>
      <c r="B82" s="40"/>
      <c r="C82" s="24" t="s">
        <v>56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5"/>
      <c r="B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5"/>
      <c r="BE83" s="39"/>
    </row>
    <row r="84" s="4" customFormat="1" ht="12" customHeight="1">
      <c r="A84" s="4"/>
      <c r="B84" s="71"/>
      <c r="C84" s="33" t="s">
        <v>13</v>
      </c>
      <c r="D84" s="72"/>
      <c r="E84" s="72"/>
      <c r="F84" s="72"/>
      <c r="G84" s="72"/>
      <c r="H84" s="72"/>
      <c r="I84" s="72"/>
      <c r="J84" s="72"/>
      <c r="K84" s="72"/>
      <c r="L84" s="72" t="str">
        <f>K5</f>
        <v>2026/01</v>
      </c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2"/>
      <c r="AN84" s="72"/>
      <c r="AO84" s="72"/>
      <c r="AP84" s="72"/>
      <c r="AQ84" s="72"/>
      <c r="AR84" s="73"/>
      <c r="BE84" s="4"/>
    </row>
    <row r="85" s="5" customFormat="1" ht="36.96" customHeight="1">
      <c r="A85" s="5"/>
      <c r="B85" s="74"/>
      <c r="C85" s="75" t="s">
        <v>16</v>
      </c>
      <c r="D85" s="76"/>
      <c r="E85" s="76"/>
      <c r="F85" s="76"/>
      <c r="G85" s="76"/>
      <c r="H85" s="76"/>
      <c r="I85" s="76"/>
      <c r="J85" s="76"/>
      <c r="K85" s="76"/>
      <c r="L85" s="77" t="str">
        <f>K6</f>
        <v>Prostor mytí, objekt myčky a OLK – rozšíření -1.etapy stavby Revitalizace areálu TSHB</v>
      </c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  <c r="AA85" s="76"/>
      <c r="AB85" s="76"/>
      <c r="AC85" s="76"/>
      <c r="AD85" s="76"/>
      <c r="AE85" s="76"/>
      <c r="AF85" s="76"/>
      <c r="AG85" s="76"/>
      <c r="AH85" s="76"/>
      <c r="AI85" s="76"/>
      <c r="AJ85" s="76"/>
      <c r="AK85" s="76"/>
      <c r="AL85" s="76"/>
      <c r="AM85" s="76"/>
      <c r="AN85" s="76"/>
      <c r="AO85" s="76"/>
      <c r="AP85" s="76"/>
      <c r="AQ85" s="76"/>
      <c r="AR85" s="78"/>
      <c r="BE85" s="5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/>
      <c r="AR86" s="45"/>
      <c r="BE86" s="39"/>
    </row>
    <row r="87" s="2" customFormat="1" ht="12" customHeight="1">
      <c r="A87" s="39"/>
      <c r="B87" s="40"/>
      <c r="C87" s="33" t="s">
        <v>20</v>
      </c>
      <c r="D87" s="41"/>
      <c r="E87" s="41"/>
      <c r="F87" s="41"/>
      <c r="G87" s="41"/>
      <c r="H87" s="41"/>
      <c r="I87" s="41"/>
      <c r="J87" s="41"/>
      <c r="K87" s="41"/>
      <c r="L87" s="79" t="str">
        <f>IF(K8="","",K8)</f>
        <v xml:space="preserve"> </v>
      </c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33" t="s">
        <v>22</v>
      </c>
      <c r="AJ87" s="41"/>
      <c r="AK87" s="41"/>
      <c r="AL87" s="41"/>
      <c r="AM87" s="80" t="str">
        <f>IF(AN8= "","",AN8)</f>
        <v>18. 5. 2026</v>
      </c>
      <c r="AN87" s="80"/>
      <c r="AO87" s="41"/>
      <c r="AP87" s="41"/>
      <c r="AQ87" s="41"/>
      <c r="AR87" s="45"/>
      <c r="B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41"/>
      <c r="AR88" s="45"/>
      <c r="BE88" s="39"/>
    </row>
    <row r="89" s="2" customFormat="1" ht="15.15" customHeight="1">
      <c r="A89" s="39"/>
      <c r="B89" s="40"/>
      <c r="C89" s="33" t="s">
        <v>24</v>
      </c>
      <c r="D89" s="41"/>
      <c r="E89" s="41"/>
      <c r="F89" s="41"/>
      <c r="G89" s="41"/>
      <c r="H89" s="41"/>
      <c r="I89" s="41"/>
      <c r="J89" s="41"/>
      <c r="K89" s="41"/>
      <c r="L89" s="72" t="str">
        <f>IF(E11= "","",E11)</f>
        <v>Technické služby Havlíčkův Brod</v>
      </c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33" t="s">
        <v>31</v>
      </c>
      <c r="AJ89" s="41"/>
      <c r="AK89" s="41"/>
      <c r="AL89" s="41"/>
      <c r="AM89" s="81" t="str">
        <f>IF(E17="","",E17)</f>
        <v>Marta Novotná</v>
      </c>
      <c r="AN89" s="72"/>
      <c r="AO89" s="72"/>
      <c r="AP89" s="72"/>
      <c r="AQ89" s="41"/>
      <c r="AR89" s="45"/>
      <c r="AS89" s="82" t="s">
        <v>57</v>
      </c>
      <c r="AT89" s="83"/>
      <c r="AU89" s="84"/>
      <c r="AV89" s="84"/>
      <c r="AW89" s="84"/>
      <c r="AX89" s="84"/>
      <c r="AY89" s="84"/>
      <c r="AZ89" s="84"/>
      <c r="BA89" s="84"/>
      <c r="BB89" s="84"/>
      <c r="BC89" s="84"/>
      <c r="BD89" s="85"/>
      <c r="BE89" s="39"/>
    </row>
    <row r="90" s="2" customFormat="1" ht="15.15" customHeight="1">
      <c r="A90" s="39"/>
      <c r="B90" s="40"/>
      <c r="C90" s="33" t="s">
        <v>29</v>
      </c>
      <c r="D90" s="41"/>
      <c r="E90" s="41"/>
      <c r="F90" s="41"/>
      <c r="G90" s="41"/>
      <c r="H90" s="41"/>
      <c r="I90" s="41"/>
      <c r="J90" s="41"/>
      <c r="K90" s="41"/>
      <c r="L90" s="72" t="str">
        <f>IF(E14= "Vyplň údaj","",E14)</f>
        <v/>
      </c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33" t="s">
        <v>35</v>
      </c>
      <c r="AJ90" s="41"/>
      <c r="AK90" s="41"/>
      <c r="AL90" s="41"/>
      <c r="AM90" s="81" t="str">
        <f>IF(E20="","",E20)</f>
        <v xml:space="preserve"> </v>
      </c>
      <c r="AN90" s="72"/>
      <c r="AO90" s="72"/>
      <c r="AP90" s="72"/>
      <c r="AQ90" s="41"/>
      <c r="AR90" s="45"/>
      <c r="AS90" s="86"/>
      <c r="AT90" s="87"/>
      <c r="AU90" s="88"/>
      <c r="AV90" s="88"/>
      <c r="AW90" s="88"/>
      <c r="AX90" s="88"/>
      <c r="AY90" s="88"/>
      <c r="AZ90" s="88"/>
      <c r="BA90" s="88"/>
      <c r="BB90" s="88"/>
      <c r="BC90" s="88"/>
      <c r="BD90" s="89"/>
      <c r="BE90" s="39"/>
    </row>
    <row r="91" s="2" customFormat="1" ht="10.8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1"/>
      <c r="AM91" s="41"/>
      <c r="AN91" s="41"/>
      <c r="AO91" s="41"/>
      <c r="AP91" s="41"/>
      <c r="AQ91" s="41"/>
      <c r="AR91" s="45"/>
      <c r="AS91" s="90"/>
      <c r="AT91" s="91"/>
      <c r="AU91" s="92"/>
      <c r="AV91" s="92"/>
      <c r="AW91" s="92"/>
      <c r="AX91" s="92"/>
      <c r="AY91" s="92"/>
      <c r="AZ91" s="92"/>
      <c r="BA91" s="92"/>
      <c r="BB91" s="92"/>
      <c r="BC91" s="92"/>
      <c r="BD91" s="93"/>
      <c r="BE91" s="39"/>
    </row>
    <row r="92" s="2" customFormat="1" ht="29.28" customHeight="1">
      <c r="A92" s="39"/>
      <c r="B92" s="40"/>
      <c r="C92" s="94" t="s">
        <v>58</v>
      </c>
      <c r="D92" s="95"/>
      <c r="E92" s="95"/>
      <c r="F92" s="95"/>
      <c r="G92" s="95"/>
      <c r="H92" s="96"/>
      <c r="I92" s="97" t="s">
        <v>59</v>
      </c>
      <c r="J92" s="95"/>
      <c r="K92" s="95"/>
      <c r="L92" s="95"/>
      <c r="M92" s="95"/>
      <c r="N92" s="95"/>
      <c r="O92" s="95"/>
      <c r="P92" s="95"/>
      <c r="Q92" s="95"/>
      <c r="R92" s="95"/>
      <c r="S92" s="95"/>
      <c r="T92" s="95"/>
      <c r="U92" s="95"/>
      <c r="V92" s="95"/>
      <c r="W92" s="95"/>
      <c r="X92" s="95"/>
      <c r="Y92" s="95"/>
      <c r="Z92" s="95"/>
      <c r="AA92" s="95"/>
      <c r="AB92" s="95"/>
      <c r="AC92" s="95"/>
      <c r="AD92" s="95"/>
      <c r="AE92" s="95"/>
      <c r="AF92" s="95"/>
      <c r="AG92" s="98" t="s">
        <v>60</v>
      </c>
      <c r="AH92" s="95"/>
      <c r="AI92" s="95"/>
      <c r="AJ92" s="95"/>
      <c r="AK92" s="95"/>
      <c r="AL92" s="95"/>
      <c r="AM92" s="95"/>
      <c r="AN92" s="97" t="s">
        <v>61</v>
      </c>
      <c r="AO92" s="95"/>
      <c r="AP92" s="99"/>
      <c r="AQ92" s="100" t="s">
        <v>62</v>
      </c>
      <c r="AR92" s="45"/>
      <c r="AS92" s="101" t="s">
        <v>63</v>
      </c>
      <c r="AT92" s="102" t="s">
        <v>64</v>
      </c>
      <c r="AU92" s="102" t="s">
        <v>65</v>
      </c>
      <c r="AV92" s="102" t="s">
        <v>66</v>
      </c>
      <c r="AW92" s="102" t="s">
        <v>67</v>
      </c>
      <c r="AX92" s="102" t="s">
        <v>68</v>
      </c>
      <c r="AY92" s="102" t="s">
        <v>69</v>
      </c>
      <c r="AZ92" s="102" t="s">
        <v>70</v>
      </c>
      <c r="BA92" s="102" t="s">
        <v>71</v>
      </c>
      <c r="BB92" s="102" t="s">
        <v>72</v>
      </c>
      <c r="BC92" s="102" t="s">
        <v>73</v>
      </c>
      <c r="BD92" s="103" t="s">
        <v>74</v>
      </c>
      <c r="BE92" s="39"/>
    </row>
    <row r="93" s="2" customFormat="1" ht="10.8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  <c r="AM93" s="41"/>
      <c r="AN93" s="41"/>
      <c r="AO93" s="41"/>
      <c r="AP93" s="41"/>
      <c r="AQ93" s="41"/>
      <c r="AR93" s="45"/>
      <c r="AS93" s="104"/>
      <c r="AT93" s="105"/>
      <c r="AU93" s="105"/>
      <c r="AV93" s="105"/>
      <c r="AW93" s="105"/>
      <c r="AX93" s="105"/>
      <c r="AY93" s="105"/>
      <c r="AZ93" s="105"/>
      <c r="BA93" s="105"/>
      <c r="BB93" s="105"/>
      <c r="BC93" s="105"/>
      <c r="BD93" s="106"/>
      <c r="BE93" s="39"/>
    </row>
    <row r="94" s="6" customFormat="1" ht="32.4" customHeight="1">
      <c r="A94" s="6"/>
      <c r="B94" s="107"/>
      <c r="C94" s="108" t="s">
        <v>75</v>
      </c>
      <c r="D94" s="109"/>
      <c r="E94" s="109"/>
      <c r="F94" s="109"/>
      <c r="G94" s="109"/>
      <c r="H94" s="109"/>
      <c r="I94" s="109"/>
      <c r="J94" s="109"/>
      <c r="K94" s="109"/>
      <c r="L94" s="109"/>
      <c r="M94" s="109"/>
      <c r="N94" s="109"/>
      <c r="O94" s="109"/>
      <c r="P94" s="109"/>
      <c r="Q94" s="109"/>
      <c r="R94" s="109"/>
      <c r="S94" s="109"/>
      <c r="T94" s="109"/>
      <c r="U94" s="109"/>
      <c r="V94" s="109"/>
      <c r="W94" s="109"/>
      <c r="X94" s="109"/>
      <c r="Y94" s="109"/>
      <c r="Z94" s="109"/>
      <c r="AA94" s="109"/>
      <c r="AB94" s="109"/>
      <c r="AC94" s="109"/>
      <c r="AD94" s="109"/>
      <c r="AE94" s="109"/>
      <c r="AF94" s="109"/>
      <c r="AG94" s="110">
        <f>ROUND(SUM(AG95:AG104),2)</f>
        <v>0</v>
      </c>
      <c r="AH94" s="110"/>
      <c r="AI94" s="110"/>
      <c r="AJ94" s="110"/>
      <c r="AK94" s="110"/>
      <c r="AL94" s="110"/>
      <c r="AM94" s="110"/>
      <c r="AN94" s="111">
        <f>SUM(AG94,AT94)</f>
        <v>0</v>
      </c>
      <c r="AO94" s="111"/>
      <c r="AP94" s="111"/>
      <c r="AQ94" s="112" t="s">
        <v>1</v>
      </c>
      <c r="AR94" s="113"/>
      <c r="AS94" s="114">
        <f>ROUND(SUM(AS95:AS104),2)</f>
        <v>0</v>
      </c>
      <c r="AT94" s="115">
        <f>ROUND(SUM(AV94:AW94),2)</f>
        <v>0</v>
      </c>
      <c r="AU94" s="116">
        <f>ROUND(SUM(AU95:AU104),5)</f>
        <v>0</v>
      </c>
      <c r="AV94" s="115">
        <f>ROUND(AZ94*L29,2)</f>
        <v>0</v>
      </c>
      <c r="AW94" s="115">
        <f>ROUND(BA94*L30,2)</f>
        <v>0</v>
      </c>
      <c r="AX94" s="115">
        <f>ROUND(BB94*L29,2)</f>
        <v>0</v>
      </c>
      <c r="AY94" s="115">
        <f>ROUND(BC94*L30,2)</f>
        <v>0</v>
      </c>
      <c r="AZ94" s="115">
        <f>ROUND(SUM(AZ95:AZ104),2)</f>
        <v>0</v>
      </c>
      <c r="BA94" s="115">
        <f>ROUND(SUM(BA95:BA104),2)</f>
        <v>0</v>
      </c>
      <c r="BB94" s="115">
        <f>ROUND(SUM(BB95:BB104),2)</f>
        <v>0</v>
      </c>
      <c r="BC94" s="115">
        <f>ROUND(SUM(BC95:BC104),2)</f>
        <v>0</v>
      </c>
      <c r="BD94" s="117">
        <f>ROUND(SUM(BD95:BD104),2)</f>
        <v>0</v>
      </c>
      <c r="BE94" s="6"/>
      <c r="BS94" s="118" t="s">
        <v>76</v>
      </c>
      <c r="BT94" s="118" t="s">
        <v>77</v>
      </c>
      <c r="BU94" s="119" t="s">
        <v>78</v>
      </c>
      <c r="BV94" s="118" t="s">
        <v>79</v>
      </c>
      <c r="BW94" s="118" t="s">
        <v>5</v>
      </c>
      <c r="BX94" s="118" t="s">
        <v>80</v>
      </c>
      <c r="CL94" s="118" t="s">
        <v>1</v>
      </c>
    </row>
    <row r="95" s="7" customFormat="1" ht="16.5" customHeight="1">
      <c r="A95" s="120" t="s">
        <v>81</v>
      </c>
      <c r="B95" s="121"/>
      <c r="C95" s="122"/>
      <c r="D95" s="123" t="s">
        <v>82</v>
      </c>
      <c r="E95" s="123"/>
      <c r="F95" s="123"/>
      <c r="G95" s="123"/>
      <c r="H95" s="123"/>
      <c r="I95" s="124"/>
      <c r="J95" s="123" t="s">
        <v>83</v>
      </c>
      <c r="K95" s="123"/>
      <c r="L95" s="123"/>
      <c r="M95" s="123"/>
      <c r="N95" s="123"/>
      <c r="O95" s="123"/>
      <c r="P95" s="123"/>
      <c r="Q95" s="123"/>
      <c r="R95" s="123"/>
      <c r="S95" s="123"/>
      <c r="T95" s="123"/>
      <c r="U95" s="123"/>
      <c r="V95" s="123"/>
      <c r="W95" s="123"/>
      <c r="X95" s="123"/>
      <c r="Y95" s="123"/>
      <c r="Z95" s="123"/>
      <c r="AA95" s="123"/>
      <c r="AB95" s="123"/>
      <c r="AC95" s="123"/>
      <c r="AD95" s="123"/>
      <c r="AE95" s="123"/>
      <c r="AF95" s="123"/>
      <c r="AG95" s="125">
        <f>'SO 00 - Ostatní a vedlejš...'!J30</f>
        <v>0</v>
      </c>
      <c r="AH95" s="124"/>
      <c r="AI95" s="124"/>
      <c r="AJ95" s="124"/>
      <c r="AK95" s="124"/>
      <c r="AL95" s="124"/>
      <c r="AM95" s="124"/>
      <c r="AN95" s="125">
        <f>SUM(AG95,AT95)</f>
        <v>0</v>
      </c>
      <c r="AO95" s="124"/>
      <c r="AP95" s="124"/>
      <c r="AQ95" s="126" t="s">
        <v>84</v>
      </c>
      <c r="AR95" s="127"/>
      <c r="AS95" s="128">
        <v>0</v>
      </c>
      <c r="AT95" s="129">
        <f>ROUND(SUM(AV95:AW95),2)</f>
        <v>0</v>
      </c>
      <c r="AU95" s="130">
        <f>'SO 00 - Ostatní a vedlejš...'!P119</f>
        <v>0</v>
      </c>
      <c r="AV95" s="129">
        <f>'SO 00 - Ostatní a vedlejš...'!J33</f>
        <v>0</v>
      </c>
      <c r="AW95" s="129">
        <f>'SO 00 - Ostatní a vedlejš...'!J34</f>
        <v>0</v>
      </c>
      <c r="AX95" s="129">
        <f>'SO 00 - Ostatní a vedlejš...'!J35</f>
        <v>0</v>
      </c>
      <c r="AY95" s="129">
        <f>'SO 00 - Ostatní a vedlejš...'!J36</f>
        <v>0</v>
      </c>
      <c r="AZ95" s="129">
        <f>'SO 00 - Ostatní a vedlejš...'!F33</f>
        <v>0</v>
      </c>
      <c r="BA95" s="129">
        <f>'SO 00 - Ostatní a vedlejš...'!F34</f>
        <v>0</v>
      </c>
      <c r="BB95" s="129">
        <f>'SO 00 - Ostatní a vedlejš...'!F35</f>
        <v>0</v>
      </c>
      <c r="BC95" s="129">
        <f>'SO 00 - Ostatní a vedlejš...'!F36</f>
        <v>0</v>
      </c>
      <c r="BD95" s="131">
        <f>'SO 00 - Ostatní a vedlejš...'!F37</f>
        <v>0</v>
      </c>
      <c r="BE95" s="7"/>
      <c r="BT95" s="132" t="s">
        <v>85</v>
      </c>
      <c r="BV95" s="132" t="s">
        <v>79</v>
      </c>
      <c r="BW95" s="132" t="s">
        <v>86</v>
      </c>
      <c r="BX95" s="132" t="s">
        <v>5</v>
      </c>
      <c r="CL95" s="132" t="s">
        <v>1</v>
      </c>
      <c r="CM95" s="132" t="s">
        <v>87</v>
      </c>
    </row>
    <row r="96" s="7" customFormat="1" ht="16.5" customHeight="1">
      <c r="A96" s="120" t="s">
        <v>81</v>
      </c>
      <c r="B96" s="121"/>
      <c r="C96" s="122"/>
      <c r="D96" s="123" t="s">
        <v>88</v>
      </c>
      <c r="E96" s="123"/>
      <c r="F96" s="123"/>
      <c r="G96" s="123"/>
      <c r="H96" s="123"/>
      <c r="I96" s="124"/>
      <c r="J96" s="123" t="s">
        <v>89</v>
      </c>
      <c r="K96" s="123"/>
      <c r="L96" s="123"/>
      <c r="M96" s="123"/>
      <c r="N96" s="123"/>
      <c r="O96" s="123"/>
      <c r="P96" s="123"/>
      <c r="Q96" s="123"/>
      <c r="R96" s="123"/>
      <c r="S96" s="123"/>
      <c r="T96" s="123"/>
      <c r="U96" s="123"/>
      <c r="V96" s="123"/>
      <c r="W96" s="123"/>
      <c r="X96" s="123"/>
      <c r="Y96" s="123"/>
      <c r="Z96" s="123"/>
      <c r="AA96" s="123"/>
      <c r="AB96" s="123"/>
      <c r="AC96" s="123"/>
      <c r="AD96" s="123"/>
      <c r="AE96" s="123"/>
      <c r="AF96" s="123"/>
      <c r="AG96" s="125">
        <f>'SO 01 - Zpevněné plochy'!J30</f>
        <v>0</v>
      </c>
      <c r="AH96" s="124"/>
      <c r="AI96" s="124"/>
      <c r="AJ96" s="124"/>
      <c r="AK96" s="124"/>
      <c r="AL96" s="124"/>
      <c r="AM96" s="124"/>
      <c r="AN96" s="125">
        <f>SUM(AG96,AT96)</f>
        <v>0</v>
      </c>
      <c r="AO96" s="124"/>
      <c r="AP96" s="124"/>
      <c r="AQ96" s="126" t="s">
        <v>84</v>
      </c>
      <c r="AR96" s="127"/>
      <c r="AS96" s="128">
        <v>0</v>
      </c>
      <c r="AT96" s="129">
        <f>ROUND(SUM(AV96:AW96),2)</f>
        <v>0</v>
      </c>
      <c r="AU96" s="130">
        <f>'SO 01 - Zpevněné plochy'!P124</f>
        <v>0</v>
      </c>
      <c r="AV96" s="129">
        <f>'SO 01 - Zpevněné plochy'!J33</f>
        <v>0</v>
      </c>
      <c r="AW96" s="129">
        <f>'SO 01 - Zpevněné plochy'!J34</f>
        <v>0</v>
      </c>
      <c r="AX96" s="129">
        <f>'SO 01 - Zpevněné plochy'!J35</f>
        <v>0</v>
      </c>
      <c r="AY96" s="129">
        <f>'SO 01 - Zpevněné plochy'!J36</f>
        <v>0</v>
      </c>
      <c r="AZ96" s="129">
        <f>'SO 01 - Zpevněné plochy'!F33</f>
        <v>0</v>
      </c>
      <c r="BA96" s="129">
        <f>'SO 01 - Zpevněné plochy'!F34</f>
        <v>0</v>
      </c>
      <c r="BB96" s="129">
        <f>'SO 01 - Zpevněné plochy'!F35</f>
        <v>0</v>
      </c>
      <c r="BC96" s="129">
        <f>'SO 01 - Zpevněné plochy'!F36</f>
        <v>0</v>
      </c>
      <c r="BD96" s="131">
        <f>'SO 01 - Zpevněné plochy'!F37</f>
        <v>0</v>
      </c>
      <c r="BE96" s="7"/>
      <c r="BT96" s="132" t="s">
        <v>85</v>
      </c>
      <c r="BV96" s="132" t="s">
        <v>79</v>
      </c>
      <c r="BW96" s="132" t="s">
        <v>90</v>
      </c>
      <c r="BX96" s="132" t="s">
        <v>5</v>
      </c>
      <c r="CL96" s="132" t="s">
        <v>1</v>
      </c>
      <c r="CM96" s="132" t="s">
        <v>87</v>
      </c>
    </row>
    <row r="97" s="7" customFormat="1" ht="16.5" customHeight="1">
      <c r="A97" s="120" t="s">
        <v>81</v>
      </c>
      <c r="B97" s="121"/>
      <c r="C97" s="122"/>
      <c r="D97" s="123" t="s">
        <v>91</v>
      </c>
      <c r="E97" s="123"/>
      <c r="F97" s="123"/>
      <c r="G97" s="123"/>
      <c r="H97" s="123"/>
      <c r="I97" s="124"/>
      <c r="J97" s="123" t="s">
        <v>92</v>
      </c>
      <c r="K97" s="123"/>
      <c r="L97" s="123"/>
      <c r="M97" s="123"/>
      <c r="N97" s="123"/>
      <c r="O97" s="123"/>
      <c r="P97" s="123"/>
      <c r="Q97" s="123"/>
      <c r="R97" s="123"/>
      <c r="S97" s="123"/>
      <c r="T97" s="123"/>
      <c r="U97" s="123"/>
      <c r="V97" s="123"/>
      <c r="W97" s="123"/>
      <c r="X97" s="123"/>
      <c r="Y97" s="123"/>
      <c r="Z97" s="123"/>
      <c r="AA97" s="123"/>
      <c r="AB97" s="123"/>
      <c r="AC97" s="123"/>
      <c r="AD97" s="123"/>
      <c r="AE97" s="123"/>
      <c r="AF97" s="123"/>
      <c r="AG97" s="125">
        <f>'SO 02 - Statika opěrných zdí'!J30</f>
        <v>0</v>
      </c>
      <c r="AH97" s="124"/>
      <c r="AI97" s="124"/>
      <c r="AJ97" s="124"/>
      <c r="AK97" s="124"/>
      <c r="AL97" s="124"/>
      <c r="AM97" s="124"/>
      <c r="AN97" s="125">
        <f>SUM(AG97,AT97)</f>
        <v>0</v>
      </c>
      <c r="AO97" s="124"/>
      <c r="AP97" s="124"/>
      <c r="AQ97" s="126" t="s">
        <v>84</v>
      </c>
      <c r="AR97" s="127"/>
      <c r="AS97" s="128">
        <v>0</v>
      </c>
      <c r="AT97" s="129">
        <f>ROUND(SUM(AV97:AW97),2)</f>
        <v>0</v>
      </c>
      <c r="AU97" s="130">
        <f>'SO 02 - Statika opěrných zdí'!P123</f>
        <v>0</v>
      </c>
      <c r="AV97" s="129">
        <f>'SO 02 - Statika opěrných zdí'!J33</f>
        <v>0</v>
      </c>
      <c r="AW97" s="129">
        <f>'SO 02 - Statika opěrných zdí'!J34</f>
        <v>0</v>
      </c>
      <c r="AX97" s="129">
        <f>'SO 02 - Statika opěrných zdí'!J35</f>
        <v>0</v>
      </c>
      <c r="AY97" s="129">
        <f>'SO 02 - Statika opěrných zdí'!J36</f>
        <v>0</v>
      </c>
      <c r="AZ97" s="129">
        <f>'SO 02 - Statika opěrných zdí'!F33</f>
        <v>0</v>
      </c>
      <c r="BA97" s="129">
        <f>'SO 02 - Statika opěrných zdí'!F34</f>
        <v>0</v>
      </c>
      <c r="BB97" s="129">
        <f>'SO 02 - Statika opěrných zdí'!F35</f>
        <v>0</v>
      </c>
      <c r="BC97" s="129">
        <f>'SO 02 - Statika opěrných zdí'!F36</f>
        <v>0</v>
      </c>
      <c r="BD97" s="131">
        <f>'SO 02 - Statika opěrných zdí'!F37</f>
        <v>0</v>
      </c>
      <c r="BE97" s="7"/>
      <c r="BT97" s="132" t="s">
        <v>85</v>
      </c>
      <c r="BV97" s="132" t="s">
        <v>79</v>
      </c>
      <c r="BW97" s="132" t="s">
        <v>93</v>
      </c>
      <c r="BX97" s="132" t="s">
        <v>5</v>
      </c>
      <c r="CL97" s="132" t="s">
        <v>1</v>
      </c>
      <c r="CM97" s="132" t="s">
        <v>87</v>
      </c>
    </row>
    <row r="98" s="7" customFormat="1" ht="24.75" customHeight="1">
      <c r="A98" s="120" t="s">
        <v>81</v>
      </c>
      <c r="B98" s="121"/>
      <c r="C98" s="122"/>
      <c r="D98" s="123" t="s">
        <v>94</v>
      </c>
      <c r="E98" s="123"/>
      <c r="F98" s="123"/>
      <c r="G98" s="123"/>
      <c r="H98" s="123"/>
      <c r="I98" s="124"/>
      <c r="J98" s="123" t="s">
        <v>95</v>
      </c>
      <c r="K98" s="123"/>
      <c r="L98" s="123"/>
      <c r="M98" s="123"/>
      <c r="N98" s="123"/>
      <c r="O98" s="123"/>
      <c r="P98" s="123"/>
      <c r="Q98" s="123"/>
      <c r="R98" s="123"/>
      <c r="S98" s="123"/>
      <c r="T98" s="123"/>
      <c r="U98" s="123"/>
      <c r="V98" s="123"/>
      <c r="W98" s="123"/>
      <c r="X98" s="123"/>
      <c r="Y98" s="123"/>
      <c r="Z98" s="123"/>
      <c r="AA98" s="123"/>
      <c r="AB98" s="123"/>
      <c r="AC98" s="123"/>
      <c r="AD98" s="123"/>
      <c r="AE98" s="123"/>
      <c r="AF98" s="123"/>
      <c r="AG98" s="125">
        <f>'SO 04 - 1 - Vodovod '!J30</f>
        <v>0</v>
      </c>
      <c r="AH98" s="124"/>
      <c r="AI98" s="124"/>
      <c r="AJ98" s="124"/>
      <c r="AK98" s="124"/>
      <c r="AL98" s="124"/>
      <c r="AM98" s="124"/>
      <c r="AN98" s="125">
        <f>SUM(AG98,AT98)</f>
        <v>0</v>
      </c>
      <c r="AO98" s="124"/>
      <c r="AP98" s="124"/>
      <c r="AQ98" s="126" t="s">
        <v>84</v>
      </c>
      <c r="AR98" s="127"/>
      <c r="AS98" s="128">
        <v>0</v>
      </c>
      <c r="AT98" s="129">
        <f>ROUND(SUM(AV98:AW98),2)</f>
        <v>0</v>
      </c>
      <c r="AU98" s="130">
        <f>'SO 04 - 1 - Vodovod '!P123</f>
        <v>0</v>
      </c>
      <c r="AV98" s="129">
        <f>'SO 04 - 1 - Vodovod '!J33</f>
        <v>0</v>
      </c>
      <c r="AW98" s="129">
        <f>'SO 04 - 1 - Vodovod '!J34</f>
        <v>0</v>
      </c>
      <c r="AX98" s="129">
        <f>'SO 04 - 1 - Vodovod '!J35</f>
        <v>0</v>
      </c>
      <c r="AY98" s="129">
        <f>'SO 04 - 1 - Vodovod '!J36</f>
        <v>0</v>
      </c>
      <c r="AZ98" s="129">
        <f>'SO 04 - 1 - Vodovod '!F33</f>
        <v>0</v>
      </c>
      <c r="BA98" s="129">
        <f>'SO 04 - 1 - Vodovod '!F34</f>
        <v>0</v>
      </c>
      <c r="BB98" s="129">
        <f>'SO 04 - 1 - Vodovod '!F35</f>
        <v>0</v>
      </c>
      <c r="BC98" s="129">
        <f>'SO 04 - 1 - Vodovod '!F36</f>
        <v>0</v>
      </c>
      <c r="BD98" s="131">
        <f>'SO 04 - 1 - Vodovod '!F37</f>
        <v>0</v>
      </c>
      <c r="BE98" s="7"/>
      <c r="BT98" s="132" t="s">
        <v>85</v>
      </c>
      <c r="BV98" s="132" t="s">
        <v>79</v>
      </c>
      <c r="BW98" s="132" t="s">
        <v>96</v>
      </c>
      <c r="BX98" s="132" t="s">
        <v>5</v>
      </c>
      <c r="CL98" s="132" t="s">
        <v>1</v>
      </c>
      <c r="CM98" s="132" t="s">
        <v>87</v>
      </c>
    </row>
    <row r="99" s="7" customFormat="1" ht="24.75" customHeight="1">
      <c r="A99" s="120" t="s">
        <v>81</v>
      </c>
      <c r="B99" s="121"/>
      <c r="C99" s="122"/>
      <c r="D99" s="123" t="s">
        <v>97</v>
      </c>
      <c r="E99" s="123"/>
      <c r="F99" s="123"/>
      <c r="G99" s="123"/>
      <c r="H99" s="123"/>
      <c r="I99" s="124"/>
      <c r="J99" s="123" t="s">
        <v>98</v>
      </c>
      <c r="K99" s="123"/>
      <c r="L99" s="123"/>
      <c r="M99" s="123"/>
      <c r="N99" s="123"/>
      <c r="O99" s="123"/>
      <c r="P99" s="123"/>
      <c r="Q99" s="123"/>
      <c r="R99" s="123"/>
      <c r="S99" s="123"/>
      <c r="T99" s="123"/>
      <c r="U99" s="123"/>
      <c r="V99" s="123"/>
      <c r="W99" s="123"/>
      <c r="X99" s="123"/>
      <c r="Y99" s="123"/>
      <c r="Z99" s="123"/>
      <c r="AA99" s="123"/>
      <c r="AB99" s="123"/>
      <c r="AC99" s="123"/>
      <c r="AD99" s="123"/>
      <c r="AE99" s="123"/>
      <c r="AF99" s="123"/>
      <c r="AG99" s="125">
        <f>'SO 04 - 2 - Kanalizace '!J30</f>
        <v>0</v>
      </c>
      <c r="AH99" s="124"/>
      <c r="AI99" s="124"/>
      <c r="AJ99" s="124"/>
      <c r="AK99" s="124"/>
      <c r="AL99" s="124"/>
      <c r="AM99" s="124"/>
      <c r="AN99" s="125">
        <f>SUM(AG99,AT99)</f>
        <v>0</v>
      </c>
      <c r="AO99" s="124"/>
      <c r="AP99" s="124"/>
      <c r="AQ99" s="126" t="s">
        <v>84</v>
      </c>
      <c r="AR99" s="127"/>
      <c r="AS99" s="128">
        <v>0</v>
      </c>
      <c r="AT99" s="129">
        <f>ROUND(SUM(AV99:AW99),2)</f>
        <v>0</v>
      </c>
      <c r="AU99" s="130">
        <f>'SO 04 - 2 - Kanalizace '!P122</f>
        <v>0</v>
      </c>
      <c r="AV99" s="129">
        <f>'SO 04 - 2 - Kanalizace '!J33</f>
        <v>0</v>
      </c>
      <c r="AW99" s="129">
        <f>'SO 04 - 2 - Kanalizace '!J34</f>
        <v>0</v>
      </c>
      <c r="AX99" s="129">
        <f>'SO 04 - 2 - Kanalizace '!J35</f>
        <v>0</v>
      </c>
      <c r="AY99" s="129">
        <f>'SO 04 - 2 - Kanalizace '!J36</f>
        <v>0</v>
      </c>
      <c r="AZ99" s="129">
        <f>'SO 04 - 2 - Kanalizace '!F33</f>
        <v>0</v>
      </c>
      <c r="BA99" s="129">
        <f>'SO 04 - 2 - Kanalizace '!F34</f>
        <v>0</v>
      </c>
      <c r="BB99" s="129">
        <f>'SO 04 - 2 - Kanalizace '!F35</f>
        <v>0</v>
      </c>
      <c r="BC99" s="129">
        <f>'SO 04 - 2 - Kanalizace '!F36</f>
        <v>0</v>
      </c>
      <c r="BD99" s="131">
        <f>'SO 04 - 2 - Kanalizace '!F37</f>
        <v>0</v>
      </c>
      <c r="BE99" s="7"/>
      <c r="BT99" s="132" t="s">
        <v>85</v>
      </c>
      <c r="BV99" s="132" t="s">
        <v>79</v>
      </c>
      <c r="BW99" s="132" t="s">
        <v>99</v>
      </c>
      <c r="BX99" s="132" t="s">
        <v>5</v>
      </c>
      <c r="CL99" s="132" t="s">
        <v>1</v>
      </c>
      <c r="CM99" s="132" t="s">
        <v>87</v>
      </c>
    </row>
    <row r="100" s="7" customFormat="1" ht="24.75" customHeight="1">
      <c r="A100" s="120" t="s">
        <v>81</v>
      </c>
      <c r="B100" s="121"/>
      <c r="C100" s="122"/>
      <c r="D100" s="123" t="s">
        <v>100</v>
      </c>
      <c r="E100" s="123"/>
      <c r="F100" s="123"/>
      <c r="G100" s="123"/>
      <c r="H100" s="123"/>
      <c r="I100" s="124"/>
      <c r="J100" s="123" t="s">
        <v>101</v>
      </c>
      <c r="K100" s="123"/>
      <c r="L100" s="123"/>
      <c r="M100" s="123"/>
      <c r="N100" s="123"/>
      <c r="O100" s="123"/>
      <c r="P100" s="123"/>
      <c r="Q100" s="123"/>
      <c r="R100" s="123"/>
      <c r="S100" s="123"/>
      <c r="T100" s="123"/>
      <c r="U100" s="123"/>
      <c r="V100" s="123"/>
      <c r="W100" s="123"/>
      <c r="X100" s="123"/>
      <c r="Y100" s="123"/>
      <c r="Z100" s="123"/>
      <c r="AA100" s="123"/>
      <c r="AB100" s="123"/>
      <c r="AC100" s="123"/>
      <c r="AD100" s="123"/>
      <c r="AE100" s="123"/>
      <c r="AF100" s="123"/>
      <c r="AG100" s="125">
        <f>'SO 04 - 3 - Oprava povrchů'!J30</f>
        <v>0</v>
      </c>
      <c r="AH100" s="124"/>
      <c r="AI100" s="124"/>
      <c r="AJ100" s="124"/>
      <c r="AK100" s="124"/>
      <c r="AL100" s="124"/>
      <c r="AM100" s="124"/>
      <c r="AN100" s="125">
        <f>SUM(AG100,AT100)</f>
        <v>0</v>
      </c>
      <c r="AO100" s="124"/>
      <c r="AP100" s="124"/>
      <c r="AQ100" s="126" t="s">
        <v>84</v>
      </c>
      <c r="AR100" s="127"/>
      <c r="AS100" s="128">
        <v>0</v>
      </c>
      <c r="AT100" s="129">
        <f>ROUND(SUM(AV100:AW100),2)</f>
        <v>0</v>
      </c>
      <c r="AU100" s="130">
        <f>'SO 04 - 3 - Oprava povrchů'!P123</f>
        <v>0</v>
      </c>
      <c r="AV100" s="129">
        <f>'SO 04 - 3 - Oprava povrchů'!J33</f>
        <v>0</v>
      </c>
      <c r="AW100" s="129">
        <f>'SO 04 - 3 - Oprava povrchů'!J34</f>
        <v>0</v>
      </c>
      <c r="AX100" s="129">
        <f>'SO 04 - 3 - Oprava povrchů'!J35</f>
        <v>0</v>
      </c>
      <c r="AY100" s="129">
        <f>'SO 04 - 3 - Oprava povrchů'!J36</f>
        <v>0</v>
      </c>
      <c r="AZ100" s="129">
        <f>'SO 04 - 3 - Oprava povrchů'!F33</f>
        <v>0</v>
      </c>
      <c r="BA100" s="129">
        <f>'SO 04 - 3 - Oprava povrchů'!F34</f>
        <v>0</v>
      </c>
      <c r="BB100" s="129">
        <f>'SO 04 - 3 - Oprava povrchů'!F35</f>
        <v>0</v>
      </c>
      <c r="BC100" s="129">
        <f>'SO 04 - 3 - Oprava povrchů'!F36</f>
        <v>0</v>
      </c>
      <c r="BD100" s="131">
        <f>'SO 04 - 3 - Oprava povrchů'!F37</f>
        <v>0</v>
      </c>
      <c r="BE100" s="7"/>
      <c r="BT100" s="132" t="s">
        <v>85</v>
      </c>
      <c r="BV100" s="132" t="s">
        <v>79</v>
      </c>
      <c r="BW100" s="132" t="s">
        <v>102</v>
      </c>
      <c r="BX100" s="132" t="s">
        <v>5</v>
      </c>
      <c r="CL100" s="132" t="s">
        <v>1</v>
      </c>
      <c r="CM100" s="132" t="s">
        <v>87</v>
      </c>
    </row>
    <row r="101" s="7" customFormat="1" ht="24.75" customHeight="1">
      <c r="A101" s="120" t="s">
        <v>81</v>
      </c>
      <c r="B101" s="121"/>
      <c r="C101" s="122"/>
      <c r="D101" s="123" t="s">
        <v>103</v>
      </c>
      <c r="E101" s="123"/>
      <c r="F101" s="123"/>
      <c r="G101" s="123"/>
      <c r="H101" s="123"/>
      <c r="I101" s="124"/>
      <c r="J101" s="123" t="s">
        <v>104</v>
      </c>
      <c r="K101" s="123"/>
      <c r="L101" s="123"/>
      <c r="M101" s="123"/>
      <c r="N101" s="123"/>
      <c r="O101" s="123"/>
      <c r="P101" s="123"/>
      <c r="Q101" s="123"/>
      <c r="R101" s="123"/>
      <c r="S101" s="123"/>
      <c r="T101" s="123"/>
      <c r="U101" s="123"/>
      <c r="V101" s="123"/>
      <c r="W101" s="123"/>
      <c r="X101" s="123"/>
      <c r="Y101" s="123"/>
      <c r="Z101" s="123"/>
      <c r="AA101" s="123"/>
      <c r="AB101" s="123"/>
      <c r="AC101" s="123"/>
      <c r="AD101" s="123"/>
      <c r="AE101" s="123"/>
      <c r="AF101" s="123"/>
      <c r="AG101" s="125">
        <f>'SO 305 - 1 - Odlučovač le...'!J30</f>
        <v>0</v>
      </c>
      <c r="AH101" s="124"/>
      <c r="AI101" s="124"/>
      <c r="AJ101" s="124"/>
      <c r="AK101" s="124"/>
      <c r="AL101" s="124"/>
      <c r="AM101" s="124"/>
      <c r="AN101" s="125">
        <f>SUM(AG101,AT101)</f>
        <v>0</v>
      </c>
      <c r="AO101" s="124"/>
      <c r="AP101" s="124"/>
      <c r="AQ101" s="126" t="s">
        <v>84</v>
      </c>
      <c r="AR101" s="127"/>
      <c r="AS101" s="128">
        <v>0</v>
      </c>
      <c r="AT101" s="129">
        <f>ROUND(SUM(AV101:AW101),2)</f>
        <v>0</v>
      </c>
      <c r="AU101" s="130">
        <f>'SO 305 - 1 - Odlučovač le...'!P124</f>
        <v>0</v>
      </c>
      <c r="AV101" s="129">
        <f>'SO 305 - 1 - Odlučovač le...'!J33</f>
        <v>0</v>
      </c>
      <c r="AW101" s="129">
        <f>'SO 305 - 1 - Odlučovač le...'!J34</f>
        <v>0</v>
      </c>
      <c r="AX101" s="129">
        <f>'SO 305 - 1 - Odlučovač le...'!J35</f>
        <v>0</v>
      </c>
      <c r="AY101" s="129">
        <f>'SO 305 - 1 - Odlučovač le...'!J36</f>
        <v>0</v>
      </c>
      <c r="AZ101" s="129">
        <f>'SO 305 - 1 - Odlučovač le...'!F33</f>
        <v>0</v>
      </c>
      <c r="BA101" s="129">
        <f>'SO 305 - 1 - Odlučovač le...'!F34</f>
        <v>0</v>
      </c>
      <c r="BB101" s="129">
        <f>'SO 305 - 1 - Odlučovač le...'!F35</f>
        <v>0</v>
      </c>
      <c r="BC101" s="129">
        <f>'SO 305 - 1 - Odlučovač le...'!F36</f>
        <v>0</v>
      </c>
      <c r="BD101" s="131">
        <f>'SO 305 - 1 - Odlučovač le...'!F37</f>
        <v>0</v>
      </c>
      <c r="BE101" s="7"/>
      <c r="BT101" s="132" t="s">
        <v>85</v>
      </c>
      <c r="BV101" s="132" t="s">
        <v>79</v>
      </c>
      <c r="BW101" s="132" t="s">
        <v>105</v>
      </c>
      <c r="BX101" s="132" t="s">
        <v>5</v>
      </c>
      <c r="CL101" s="132" t="s">
        <v>1</v>
      </c>
      <c r="CM101" s="132" t="s">
        <v>87</v>
      </c>
    </row>
    <row r="102" s="7" customFormat="1" ht="24.75" customHeight="1">
      <c r="A102" s="120" t="s">
        <v>81</v>
      </c>
      <c r="B102" s="121"/>
      <c r="C102" s="122"/>
      <c r="D102" s="123" t="s">
        <v>106</v>
      </c>
      <c r="E102" s="123"/>
      <c r="F102" s="123"/>
      <c r="G102" s="123"/>
      <c r="H102" s="123"/>
      <c r="I102" s="124"/>
      <c r="J102" s="123" t="s">
        <v>107</v>
      </c>
      <c r="K102" s="123"/>
      <c r="L102" s="123"/>
      <c r="M102" s="123"/>
      <c r="N102" s="123"/>
      <c r="O102" s="123"/>
      <c r="P102" s="123"/>
      <c r="Q102" s="123"/>
      <c r="R102" s="123"/>
      <c r="S102" s="123"/>
      <c r="T102" s="123"/>
      <c r="U102" s="123"/>
      <c r="V102" s="123"/>
      <c r="W102" s="123"/>
      <c r="X102" s="123"/>
      <c r="Y102" s="123"/>
      <c r="Z102" s="123"/>
      <c r="AA102" s="123"/>
      <c r="AB102" s="123"/>
      <c r="AC102" s="123"/>
      <c r="AD102" s="123"/>
      <c r="AE102" s="123"/>
      <c r="AF102" s="123"/>
      <c r="AG102" s="125">
        <f>'SO 305 - 2 - Odstranění s...'!J30</f>
        <v>0</v>
      </c>
      <c r="AH102" s="124"/>
      <c r="AI102" s="124"/>
      <c r="AJ102" s="124"/>
      <c r="AK102" s="124"/>
      <c r="AL102" s="124"/>
      <c r="AM102" s="124"/>
      <c r="AN102" s="125">
        <f>SUM(AG102,AT102)</f>
        <v>0</v>
      </c>
      <c r="AO102" s="124"/>
      <c r="AP102" s="124"/>
      <c r="AQ102" s="126" t="s">
        <v>84</v>
      </c>
      <c r="AR102" s="127"/>
      <c r="AS102" s="128">
        <v>0</v>
      </c>
      <c r="AT102" s="129">
        <f>ROUND(SUM(AV102:AW102),2)</f>
        <v>0</v>
      </c>
      <c r="AU102" s="130">
        <f>'SO 305 - 2 - Odstranění s...'!P122</f>
        <v>0</v>
      </c>
      <c r="AV102" s="129">
        <f>'SO 305 - 2 - Odstranění s...'!J33</f>
        <v>0</v>
      </c>
      <c r="AW102" s="129">
        <f>'SO 305 - 2 - Odstranění s...'!J34</f>
        <v>0</v>
      </c>
      <c r="AX102" s="129">
        <f>'SO 305 - 2 - Odstranění s...'!J35</f>
        <v>0</v>
      </c>
      <c r="AY102" s="129">
        <f>'SO 305 - 2 - Odstranění s...'!J36</f>
        <v>0</v>
      </c>
      <c r="AZ102" s="129">
        <f>'SO 305 - 2 - Odstranění s...'!F33</f>
        <v>0</v>
      </c>
      <c r="BA102" s="129">
        <f>'SO 305 - 2 - Odstranění s...'!F34</f>
        <v>0</v>
      </c>
      <c r="BB102" s="129">
        <f>'SO 305 - 2 - Odstranění s...'!F35</f>
        <v>0</v>
      </c>
      <c r="BC102" s="129">
        <f>'SO 305 - 2 - Odstranění s...'!F36</f>
        <v>0</v>
      </c>
      <c r="BD102" s="131">
        <f>'SO 305 - 2 - Odstranění s...'!F37</f>
        <v>0</v>
      </c>
      <c r="BE102" s="7"/>
      <c r="BT102" s="132" t="s">
        <v>85</v>
      </c>
      <c r="BV102" s="132" t="s">
        <v>79</v>
      </c>
      <c r="BW102" s="132" t="s">
        <v>108</v>
      </c>
      <c r="BX102" s="132" t="s">
        <v>5</v>
      </c>
      <c r="CL102" s="132" t="s">
        <v>1</v>
      </c>
      <c r="CM102" s="132" t="s">
        <v>87</v>
      </c>
    </row>
    <row r="103" s="7" customFormat="1" ht="16.5" customHeight="1">
      <c r="A103" s="120" t="s">
        <v>81</v>
      </c>
      <c r="B103" s="121"/>
      <c r="C103" s="122"/>
      <c r="D103" s="123" t="s">
        <v>109</v>
      </c>
      <c r="E103" s="123"/>
      <c r="F103" s="123"/>
      <c r="G103" s="123"/>
      <c r="H103" s="123"/>
      <c r="I103" s="124"/>
      <c r="J103" s="123" t="s">
        <v>110</v>
      </c>
      <c r="K103" s="123"/>
      <c r="L103" s="123"/>
      <c r="M103" s="123"/>
      <c r="N103" s="123"/>
      <c r="O103" s="123"/>
      <c r="P103" s="123"/>
      <c r="Q103" s="123"/>
      <c r="R103" s="123"/>
      <c r="S103" s="123"/>
      <c r="T103" s="123"/>
      <c r="U103" s="123"/>
      <c r="V103" s="123"/>
      <c r="W103" s="123"/>
      <c r="X103" s="123"/>
      <c r="Y103" s="123"/>
      <c r="Z103" s="123"/>
      <c r="AA103" s="123"/>
      <c r="AB103" s="123"/>
      <c r="AC103" s="123"/>
      <c r="AD103" s="123"/>
      <c r="AE103" s="123"/>
      <c r="AF103" s="123"/>
      <c r="AG103" s="125">
        <f>'3-1 - Stavební část'!J30</f>
        <v>0</v>
      </c>
      <c r="AH103" s="124"/>
      <c r="AI103" s="124"/>
      <c r="AJ103" s="124"/>
      <c r="AK103" s="124"/>
      <c r="AL103" s="124"/>
      <c r="AM103" s="124"/>
      <c r="AN103" s="125">
        <f>SUM(AG103,AT103)</f>
        <v>0</v>
      </c>
      <c r="AO103" s="124"/>
      <c r="AP103" s="124"/>
      <c r="AQ103" s="126" t="s">
        <v>84</v>
      </c>
      <c r="AR103" s="127"/>
      <c r="AS103" s="128">
        <v>0</v>
      </c>
      <c r="AT103" s="129">
        <f>ROUND(SUM(AV103:AW103),2)</f>
        <v>0</v>
      </c>
      <c r="AU103" s="130">
        <f>'3-1 - Stavební část'!P116</f>
        <v>0</v>
      </c>
      <c r="AV103" s="129">
        <f>'3-1 - Stavební část'!J33</f>
        <v>0</v>
      </c>
      <c r="AW103" s="129">
        <f>'3-1 - Stavební část'!J34</f>
        <v>0</v>
      </c>
      <c r="AX103" s="129">
        <f>'3-1 - Stavební část'!J35</f>
        <v>0</v>
      </c>
      <c r="AY103" s="129">
        <f>'3-1 - Stavební část'!J36</f>
        <v>0</v>
      </c>
      <c r="AZ103" s="129">
        <f>'3-1 - Stavební část'!F33</f>
        <v>0</v>
      </c>
      <c r="BA103" s="129">
        <f>'3-1 - Stavební část'!F34</f>
        <v>0</v>
      </c>
      <c r="BB103" s="129">
        <f>'3-1 - Stavební část'!F35</f>
        <v>0</v>
      </c>
      <c r="BC103" s="129">
        <f>'3-1 - Stavební část'!F36</f>
        <v>0</v>
      </c>
      <c r="BD103" s="131">
        <f>'3-1 - Stavební část'!F37</f>
        <v>0</v>
      </c>
      <c r="BE103" s="7"/>
      <c r="BT103" s="132" t="s">
        <v>85</v>
      </c>
      <c r="BV103" s="132" t="s">
        <v>79</v>
      </c>
      <c r="BW103" s="132" t="s">
        <v>111</v>
      </c>
      <c r="BX103" s="132" t="s">
        <v>5</v>
      </c>
      <c r="CL103" s="132" t="s">
        <v>1</v>
      </c>
      <c r="CM103" s="132" t="s">
        <v>87</v>
      </c>
    </row>
    <row r="104" s="7" customFormat="1" ht="16.5" customHeight="1">
      <c r="A104" s="120" t="s">
        <v>81</v>
      </c>
      <c r="B104" s="121"/>
      <c r="C104" s="122"/>
      <c r="D104" s="123" t="s">
        <v>112</v>
      </c>
      <c r="E104" s="123"/>
      <c r="F104" s="123"/>
      <c r="G104" s="123"/>
      <c r="H104" s="123"/>
      <c r="I104" s="124"/>
      <c r="J104" s="123" t="s">
        <v>113</v>
      </c>
      <c r="K104" s="123"/>
      <c r="L104" s="123"/>
      <c r="M104" s="123"/>
      <c r="N104" s="123"/>
      <c r="O104" s="123"/>
      <c r="P104" s="123"/>
      <c r="Q104" s="123"/>
      <c r="R104" s="123"/>
      <c r="S104" s="123"/>
      <c r="T104" s="123"/>
      <c r="U104" s="123"/>
      <c r="V104" s="123"/>
      <c r="W104" s="123"/>
      <c r="X104" s="123"/>
      <c r="Y104" s="123"/>
      <c r="Z104" s="123"/>
      <c r="AA104" s="123"/>
      <c r="AB104" s="123"/>
      <c r="AC104" s="123"/>
      <c r="AD104" s="123"/>
      <c r="AE104" s="123"/>
      <c r="AF104" s="123"/>
      <c r="AG104" s="125">
        <f>'3-2 - Elektroinstalace'!J30</f>
        <v>0</v>
      </c>
      <c r="AH104" s="124"/>
      <c r="AI104" s="124"/>
      <c r="AJ104" s="124"/>
      <c r="AK104" s="124"/>
      <c r="AL104" s="124"/>
      <c r="AM104" s="124"/>
      <c r="AN104" s="125">
        <f>SUM(AG104,AT104)</f>
        <v>0</v>
      </c>
      <c r="AO104" s="124"/>
      <c r="AP104" s="124"/>
      <c r="AQ104" s="126" t="s">
        <v>84</v>
      </c>
      <c r="AR104" s="127"/>
      <c r="AS104" s="133">
        <v>0</v>
      </c>
      <c r="AT104" s="134">
        <f>ROUND(SUM(AV104:AW104),2)</f>
        <v>0</v>
      </c>
      <c r="AU104" s="135">
        <f>'3-2 - Elektroinstalace'!P116</f>
        <v>0</v>
      </c>
      <c r="AV104" s="134">
        <f>'3-2 - Elektroinstalace'!J33</f>
        <v>0</v>
      </c>
      <c r="AW104" s="134">
        <f>'3-2 - Elektroinstalace'!J34</f>
        <v>0</v>
      </c>
      <c r="AX104" s="134">
        <f>'3-2 - Elektroinstalace'!J35</f>
        <v>0</v>
      </c>
      <c r="AY104" s="134">
        <f>'3-2 - Elektroinstalace'!J36</f>
        <v>0</v>
      </c>
      <c r="AZ104" s="134">
        <f>'3-2 - Elektroinstalace'!F33</f>
        <v>0</v>
      </c>
      <c r="BA104" s="134">
        <f>'3-2 - Elektroinstalace'!F34</f>
        <v>0</v>
      </c>
      <c r="BB104" s="134">
        <f>'3-2 - Elektroinstalace'!F35</f>
        <v>0</v>
      </c>
      <c r="BC104" s="134">
        <f>'3-2 - Elektroinstalace'!F36</f>
        <v>0</v>
      </c>
      <c r="BD104" s="136">
        <f>'3-2 - Elektroinstalace'!F37</f>
        <v>0</v>
      </c>
      <c r="BE104" s="7"/>
      <c r="BT104" s="132" t="s">
        <v>85</v>
      </c>
      <c r="BV104" s="132" t="s">
        <v>79</v>
      </c>
      <c r="BW104" s="132" t="s">
        <v>114</v>
      </c>
      <c r="BX104" s="132" t="s">
        <v>5</v>
      </c>
      <c r="CL104" s="132" t="s">
        <v>1</v>
      </c>
      <c r="CM104" s="132" t="s">
        <v>87</v>
      </c>
    </row>
    <row r="105" s="2" customFormat="1" ht="30" customHeight="1">
      <c r="A105" s="39"/>
      <c r="B105" s="40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41"/>
      <c r="AH105" s="41"/>
      <c r="AI105" s="41"/>
      <c r="AJ105" s="41"/>
      <c r="AK105" s="41"/>
      <c r="AL105" s="41"/>
      <c r="AM105" s="41"/>
      <c r="AN105" s="41"/>
      <c r="AO105" s="41"/>
      <c r="AP105" s="41"/>
      <c r="AQ105" s="41"/>
      <c r="AR105" s="45"/>
      <c r="AS105" s="39"/>
      <c r="AT105" s="39"/>
      <c r="AU105" s="39"/>
      <c r="AV105" s="39"/>
      <c r="AW105" s="39"/>
      <c r="AX105" s="39"/>
      <c r="AY105" s="39"/>
      <c r="AZ105" s="39"/>
      <c r="BA105" s="39"/>
      <c r="BB105" s="39"/>
      <c r="BC105" s="39"/>
      <c r="BD105" s="39"/>
      <c r="BE105" s="39"/>
    </row>
    <row r="106" s="2" customFormat="1" ht="6.96" customHeight="1">
      <c r="A106" s="39"/>
      <c r="B106" s="67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  <c r="AN106" s="68"/>
      <c r="AO106" s="68"/>
      <c r="AP106" s="68"/>
      <c r="AQ106" s="68"/>
      <c r="AR106" s="45"/>
      <c r="AS106" s="39"/>
      <c r="AT106" s="39"/>
      <c r="AU106" s="39"/>
      <c r="AV106" s="39"/>
      <c r="AW106" s="39"/>
      <c r="AX106" s="39"/>
      <c r="AY106" s="39"/>
      <c r="AZ106" s="39"/>
      <c r="BA106" s="39"/>
      <c r="BB106" s="39"/>
      <c r="BC106" s="39"/>
      <c r="BD106" s="39"/>
      <c r="BE106" s="39"/>
    </row>
  </sheetData>
  <sheetProtection sheet="1" formatColumns="0" formatRows="0" objects="1" scenarios="1" spinCount="100000" saltValue="DFO5PISJ8YSzhr7GJkvIzdJiBnHr1JwyGcOQqT5DLGldV/S/sDIp5I7ACHFSIgn0imKwe4EnB2CHn2yAPnZTBg==" hashValue="S1HaciGYagRo+TOJ68AYcvFCf42cwQd97O5yH8aZ9mby4kGx+vuKTFcGWsI4kPAHlYP/84BJM0yUTnBAtFOpFg==" algorithmName="SHA-512" password="CC35"/>
  <mergeCells count="78">
    <mergeCell ref="C92:G92"/>
    <mergeCell ref="D101:H101"/>
    <mergeCell ref="D98:H98"/>
    <mergeCell ref="D95:H95"/>
    <mergeCell ref="D99:H99"/>
    <mergeCell ref="D100:H100"/>
    <mergeCell ref="D96:H96"/>
    <mergeCell ref="D97:H97"/>
    <mergeCell ref="D102:H102"/>
    <mergeCell ref="D103:H103"/>
    <mergeCell ref="D104:H104"/>
    <mergeCell ref="I92:AF92"/>
    <mergeCell ref="J101:AF101"/>
    <mergeCell ref="J100:AF100"/>
    <mergeCell ref="J102:AF102"/>
    <mergeCell ref="J103:AF103"/>
    <mergeCell ref="J99:AF99"/>
    <mergeCell ref="J97:AF97"/>
    <mergeCell ref="J98:AF98"/>
    <mergeCell ref="J104:AF104"/>
    <mergeCell ref="J96:AF96"/>
    <mergeCell ref="J95:AF95"/>
    <mergeCell ref="L85:AO85"/>
    <mergeCell ref="AG94:AM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  <mergeCell ref="AG103:AM103"/>
    <mergeCell ref="AG102:AM102"/>
    <mergeCell ref="AG92:AM92"/>
    <mergeCell ref="AG100:AM100"/>
    <mergeCell ref="AG95:AM95"/>
    <mergeCell ref="AG99:AM99"/>
    <mergeCell ref="AG101:AM101"/>
    <mergeCell ref="AG97:AM97"/>
    <mergeCell ref="AG104:AM104"/>
    <mergeCell ref="AG96:AM96"/>
    <mergeCell ref="AG98:AM98"/>
    <mergeCell ref="AM87:AN87"/>
    <mergeCell ref="AM89:AP89"/>
    <mergeCell ref="AM90:AP90"/>
    <mergeCell ref="AN104:AP104"/>
    <mergeCell ref="AN103:AP103"/>
    <mergeCell ref="AN97:AP97"/>
    <mergeCell ref="AN92:AP92"/>
    <mergeCell ref="AN102:AP102"/>
    <mergeCell ref="AN101:AP101"/>
    <mergeCell ref="AN96:AP96"/>
    <mergeCell ref="AN100:AP100"/>
    <mergeCell ref="AN98:AP98"/>
    <mergeCell ref="AN99:AP99"/>
    <mergeCell ref="AN95:AP95"/>
    <mergeCell ref="AS89:AT91"/>
    <mergeCell ref="AN94:AP94"/>
  </mergeCells>
  <hyperlinks>
    <hyperlink ref="A95" location="'SO 00 - Ostatní a vedlejš...'!C2" display="/"/>
    <hyperlink ref="A96" location="'SO 01 - Zpevněné plochy'!C2" display="/"/>
    <hyperlink ref="A97" location="'SO 02 - Statika opěrných zdí'!C2" display="/"/>
    <hyperlink ref="A98" location="'SO 04 - 1 - Vodovod '!C2" display="/"/>
    <hyperlink ref="A99" location="'SO 04 - 2 - Kanalizace '!C2" display="/"/>
    <hyperlink ref="A100" location="'SO 04 - 3 - Oprava povrchů'!C2" display="/"/>
    <hyperlink ref="A101" location="'SO 305 - 1 - Odlučovač le...'!C2" display="/"/>
    <hyperlink ref="A102" location="'SO 305 - 2 - Odstranění s...'!C2" display="/"/>
    <hyperlink ref="A103" location="'3-1 - Stavební část'!C2" display="/"/>
    <hyperlink ref="A104" location="'3-2 - Elektroinstalace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111</v>
      </c>
    </row>
    <row r="3" s="1" customFormat="1" ht="6.96" customHeight="1">
      <c r="B3" s="137"/>
      <c r="C3" s="138"/>
      <c r="D3" s="138"/>
      <c r="E3" s="138"/>
      <c r="F3" s="138"/>
      <c r="G3" s="138"/>
      <c r="H3" s="138"/>
      <c r="I3" s="138"/>
      <c r="J3" s="138"/>
      <c r="K3" s="138"/>
      <c r="L3" s="21"/>
      <c r="AT3" s="18" t="s">
        <v>87</v>
      </c>
    </row>
    <row r="4" s="1" customFormat="1" ht="24.96" customHeight="1">
      <c r="B4" s="21"/>
      <c r="D4" s="139" t="s">
        <v>115</v>
      </c>
      <c r="L4" s="21"/>
      <c r="M4" s="140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1" t="s">
        <v>16</v>
      </c>
      <c r="L6" s="21"/>
    </row>
    <row r="7" s="1" customFormat="1" ht="26.25" customHeight="1">
      <c r="B7" s="21"/>
      <c r="E7" s="142" t="str">
        <f>'Rekapitulace stavby'!K6</f>
        <v>Prostor mytí, objekt myčky a OLK – rozšíření -1.etapy stavby Revitalizace areálu TSHB</v>
      </c>
      <c r="F7" s="141"/>
      <c r="G7" s="141"/>
      <c r="H7" s="141"/>
      <c r="L7" s="21"/>
    </row>
    <row r="8" s="2" customFormat="1" ht="12" customHeight="1">
      <c r="A8" s="39"/>
      <c r="B8" s="45"/>
      <c r="C8" s="39"/>
      <c r="D8" s="141" t="s">
        <v>116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3" t="s">
        <v>1173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1" t="s">
        <v>18</v>
      </c>
      <c r="E11" s="39"/>
      <c r="F11" s="144" t="s">
        <v>1</v>
      </c>
      <c r="G11" s="39"/>
      <c r="H11" s="39"/>
      <c r="I11" s="141" t="s">
        <v>19</v>
      </c>
      <c r="J11" s="144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1" t="s">
        <v>20</v>
      </c>
      <c r="E12" s="39"/>
      <c r="F12" s="144" t="s">
        <v>21</v>
      </c>
      <c r="G12" s="39"/>
      <c r="H12" s="39"/>
      <c r="I12" s="141" t="s">
        <v>22</v>
      </c>
      <c r="J12" s="145" t="str">
        <f>'Rekapitulace stavby'!AN8</f>
        <v>18. 5. 2026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1" t="s">
        <v>24</v>
      </c>
      <c r="E14" s="39"/>
      <c r="F14" s="39"/>
      <c r="G14" s="39"/>
      <c r="H14" s="39"/>
      <c r="I14" s="141" t="s">
        <v>25</v>
      </c>
      <c r="J14" s="144" t="str">
        <f>IF('Rekapitulace stavby'!AN10="","",'Rekapitulace stavby'!AN10)</f>
        <v>70188041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4" t="str">
        <f>IF('Rekapitulace stavby'!E11="","",'Rekapitulace stavby'!E11)</f>
        <v>Technické služby Havlíčkův Brod</v>
      </c>
      <c r="F15" s="39"/>
      <c r="G15" s="39"/>
      <c r="H15" s="39"/>
      <c r="I15" s="141" t="s">
        <v>28</v>
      </c>
      <c r="J15" s="144" t="str">
        <f>IF('Rekapitulace stavby'!AN11="","",'Rekapitulace stavby'!AN11)</f>
        <v/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1" t="s">
        <v>29</v>
      </c>
      <c r="E17" s="39"/>
      <c r="F17" s="39"/>
      <c r="G17" s="39"/>
      <c r="H17" s="39"/>
      <c r="I17" s="141" t="s">
        <v>25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4"/>
      <c r="G18" s="144"/>
      <c r="H18" s="144"/>
      <c r="I18" s="141" t="s">
        <v>28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1" t="s">
        <v>31</v>
      </c>
      <c r="E20" s="39"/>
      <c r="F20" s="39"/>
      <c r="G20" s="39"/>
      <c r="H20" s="39"/>
      <c r="I20" s="141" t="s">
        <v>25</v>
      </c>
      <c r="J20" s="144" t="str">
        <f>IF('Rekapitulace stavby'!AN16="","",'Rekapitulace stavby'!AN16)</f>
        <v>71770526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4" t="str">
        <f>IF('Rekapitulace stavby'!E17="","",'Rekapitulace stavby'!E17)</f>
        <v>Marta Novotná</v>
      </c>
      <c r="F21" s="39"/>
      <c r="G21" s="39"/>
      <c r="H21" s="39"/>
      <c r="I21" s="141" t="s">
        <v>28</v>
      </c>
      <c r="J21" s="144" t="str">
        <f>IF('Rekapitulace stavby'!AN17="","",'Rekapitulace stavby'!AN17)</f>
        <v/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1" t="s">
        <v>35</v>
      </c>
      <c r="E23" s="39"/>
      <c r="F23" s="39"/>
      <c r="G23" s="39"/>
      <c r="H23" s="39"/>
      <c r="I23" s="141" t="s">
        <v>25</v>
      </c>
      <c r="J23" s="144" t="str">
        <f>IF('Rekapitulace stavby'!AN19="","",'Rekapitulace stavby'!AN19)</f>
        <v/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4" t="str">
        <f>IF('Rekapitulace stavby'!E20="","",'Rekapitulace stavby'!E20)</f>
        <v xml:space="preserve"> </v>
      </c>
      <c r="F24" s="39"/>
      <c r="G24" s="39"/>
      <c r="H24" s="39"/>
      <c r="I24" s="141" t="s">
        <v>28</v>
      </c>
      <c r="J24" s="144" t="str">
        <f>IF('Rekapitulace stavby'!AN20="","",'Rekapitulace stavby'!AN20)</f>
        <v/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1" t="s">
        <v>36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46"/>
      <c r="B27" s="147"/>
      <c r="C27" s="146"/>
      <c r="D27" s="146"/>
      <c r="E27" s="148" t="s">
        <v>1</v>
      </c>
      <c r="F27" s="148"/>
      <c r="G27" s="148"/>
      <c r="H27" s="148"/>
      <c r="I27" s="146"/>
      <c r="J27" s="146"/>
      <c r="K27" s="146"/>
      <c r="L27" s="149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0"/>
      <c r="E29" s="150"/>
      <c r="F29" s="150"/>
      <c r="G29" s="150"/>
      <c r="H29" s="150"/>
      <c r="I29" s="150"/>
      <c r="J29" s="150"/>
      <c r="K29" s="150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1" t="s">
        <v>37</v>
      </c>
      <c r="E30" s="39"/>
      <c r="F30" s="39"/>
      <c r="G30" s="39"/>
      <c r="H30" s="39"/>
      <c r="I30" s="39"/>
      <c r="J30" s="152">
        <f>ROUND(J116,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0"/>
      <c r="E31" s="150"/>
      <c r="F31" s="150"/>
      <c r="G31" s="150"/>
      <c r="H31" s="150"/>
      <c r="I31" s="150"/>
      <c r="J31" s="150"/>
      <c r="K31" s="15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3" t="s">
        <v>39</v>
      </c>
      <c r="G32" s="39"/>
      <c r="H32" s="39"/>
      <c r="I32" s="153" t="s">
        <v>38</v>
      </c>
      <c r="J32" s="153" t="s">
        <v>40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54" t="s">
        <v>41</v>
      </c>
      <c r="E33" s="141" t="s">
        <v>42</v>
      </c>
      <c r="F33" s="155">
        <f>ROUND((SUM(BE116:BE267)),  2)</f>
        <v>0</v>
      </c>
      <c r="G33" s="39"/>
      <c r="H33" s="39"/>
      <c r="I33" s="156">
        <v>0.20999999999999999</v>
      </c>
      <c r="J33" s="155">
        <f>ROUND(((SUM(BE116:BE267))*I33),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1" t="s">
        <v>43</v>
      </c>
      <c r="F34" s="155">
        <f>ROUND((SUM(BF116:BF267)),  2)</f>
        <v>0</v>
      </c>
      <c r="G34" s="39"/>
      <c r="H34" s="39"/>
      <c r="I34" s="156">
        <v>0.12</v>
      </c>
      <c r="J34" s="155">
        <f>ROUND(((SUM(BF116:BF267))*I34),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1" t="s">
        <v>44</v>
      </c>
      <c r="F35" s="155">
        <f>ROUND((SUM(BG116:BG267)),  2)</f>
        <v>0</v>
      </c>
      <c r="G35" s="39"/>
      <c r="H35" s="39"/>
      <c r="I35" s="156">
        <v>0.20999999999999999</v>
      </c>
      <c r="J35" s="155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1" t="s">
        <v>45</v>
      </c>
      <c r="F36" s="155">
        <f>ROUND((SUM(BH116:BH267)),  2)</f>
        <v>0</v>
      </c>
      <c r="G36" s="39"/>
      <c r="H36" s="39"/>
      <c r="I36" s="156">
        <v>0.12</v>
      </c>
      <c r="J36" s="155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1" t="s">
        <v>46</v>
      </c>
      <c r="F37" s="155">
        <f>ROUND((SUM(BI116:BI267)),  2)</f>
        <v>0</v>
      </c>
      <c r="G37" s="39"/>
      <c r="H37" s="39"/>
      <c r="I37" s="156">
        <v>0</v>
      </c>
      <c r="J37" s="15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7"/>
      <c r="D39" s="158" t="s">
        <v>47</v>
      </c>
      <c r="E39" s="159"/>
      <c r="F39" s="159"/>
      <c r="G39" s="160" t="s">
        <v>48</v>
      </c>
      <c r="H39" s="161" t="s">
        <v>49</v>
      </c>
      <c r="I39" s="159"/>
      <c r="J39" s="162">
        <f>SUM(J30:J37)</f>
        <v>0</v>
      </c>
      <c r="K39" s="163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64" t="s">
        <v>50</v>
      </c>
      <c r="E50" s="165"/>
      <c r="F50" s="165"/>
      <c r="G50" s="164" t="s">
        <v>51</v>
      </c>
      <c r="H50" s="165"/>
      <c r="I50" s="165"/>
      <c r="J50" s="165"/>
      <c r="K50" s="16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66" t="s">
        <v>52</v>
      </c>
      <c r="E61" s="167"/>
      <c r="F61" s="168" t="s">
        <v>53</v>
      </c>
      <c r="G61" s="166" t="s">
        <v>52</v>
      </c>
      <c r="H61" s="167"/>
      <c r="I61" s="167"/>
      <c r="J61" s="169" t="s">
        <v>53</v>
      </c>
      <c r="K61" s="16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64" t="s">
        <v>54</v>
      </c>
      <c r="E65" s="170"/>
      <c r="F65" s="170"/>
      <c r="G65" s="164" t="s">
        <v>55</v>
      </c>
      <c r="H65" s="170"/>
      <c r="I65" s="170"/>
      <c r="J65" s="170"/>
      <c r="K65" s="17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66" t="s">
        <v>52</v>
      </c>
      <c r="E76" s="167"/>
      <c r="F76" s="168" t="s">
        <v>53</v>
      </c>
      <c r="G76" s="166" t="s">
        <v>52</v>
      </c>
      <c r="H76" s="167"/>
      <c r="I76" s="167"/>
      <c r="J76" s="169" t="s">
        <v>53</v>
      </c>
      <c r="K76" s="16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71"/>
      <c r="C77" s="172"/>
      <c r="D77" s="172"/>
      <c r="E77" s="172"/>
      <c r="F77" s="172"/>
      <c r="G77" s="172"/>
      <c r="H77" s="172"/>
      <c r="I77" s="172"/>
      <c r="J77" s="172"/>
      <c r="K77" s="17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hidden="1" s="2" customFormat="1" ht="6.96" customHeight="1">
      <c r="A81" s="39"/>
      <c r="B81" s="173"/>
      <c r="C81" s="174"/>
      <c r="D81" s="174"/>
      <c r="E81" s="174"/>
      <c r="F81" s="174"/>
      <c r="G81" s="174"/>
      <c r="H81" s="174"/>
      <c r="I81" s="174"/>
      <c r="J81" s="174"/>
      <c r="K81" s="17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hidden="1" s="2" customFormat="1" ht="24.96" customHeight="1">
      <c r="A82" s="39"/>
      <c r="B82" s="40"/>
      <c r="C82" s="24" t="s">
        <v>121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hidden="1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hidden="1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hidden="1" s="2" customFormat="1" ht="26.25" customHeight="1">
      <c r="A85" s="39"/>
      <c r="B85" s="40"/>
      <c r="C85" s="41"/>
      <c r="D85" s="41"/>
      <c r="E85" s="175" t="str">
        <f>E7</f>
        <v>Prostor mytí, objekt myčky a OLK – rozšíření -1.etapy stavby Revitalizace areálu TSHB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hidden="1" s="2" customFormat="1" ht="12" customHeight="1">
      <c r="A86" s="39"/>
      <c r="B86" s="40"/>
      <c r="C86" s="33" t="s">
        <v>116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hidden="1" s="2" customFormat="1" ht="16.5" customHeight="1">
      <c r="A87" s="39"/>
      <c r="B87" s="40"/>
      <c r="C87" s="41"/>
      <c r="D87" s="41"/>
      <c r="E87" s="77" t="str">
        <f>E9</f>
        <v>3-1 - Stavební část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hidden="1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hidden="1" s="2" customFormat="1" ht="12" customHeight="1">
      <c r="A89" s="39"/>
      <c r="B89" s="40"/>
      <c r="C89" s="33" t="s">
        <v>20</v>
      </c>
      <c r="D89" s="41"/>
      <c r="E89" s="41"/>
      <c r="F89" s="28" t="str">
        <f>F12</f>
        <v xml:space="preserve"> </v>
      </c>
      <c r="G89" s="41"/>
      <c r="H89" s="41"/>
      <c r="I89" s="33" t="s">
        <v>22</v>
      </c>
      <c r="J89" s="80" t="str">
        <f>IF(J12="","",J12)</f>
        <v>18. 5. 2026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hidden="1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hidden="1" s="2" customFormat="1" ht="15.15" customHeight="1">
      <c r="A91" s="39"/>
      <c r="B91" s="40"/>
      <c r="C91" s="33" t="s">
        <v>24</v>
      </c>
      <c r="D91" s="41"/>
      <c r="E91" s="41"/>
      <c r="F91" s="28" t="str">
        <f>E15</f>
        <v>Technické služby Havlíčkův Brod</v>
      </c>
      <c r="G91" s="41"/>
      <c r="H91" s="41"/>
      <c r="I91" s="33" t="s">
        <v>31</v>
      </c>
      <c r="J91" s="37" t="str">
        <f>E21</f>
        <v>Marta Novotná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hidden="1" s="2" customFormat="1" ht="15.15" customHeight="1">
      <c r="A92" s="39"/>
      <c r="B92" s="40"/>
      <c r="C92" s="33" t="s">
        <v>29</v>
      </c>
      <c r="D92" s="41"/>
      <c r="E92" s="41"/>
      <c r="F92" s="28" t="str">
        <f>IF(E18="","",E18)</f>
        <v>Vyplň údaj</v>
      </c>
      <c r="G92" s="41"/>
      <c r="H92" s="41"/>
      <c r="I92" s="33" t="s">
        <v>35</v>
      </c>
      <c r="J92" s="37" t="str">
        <f>E24</f>
        <v xml:space="preserve"> 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hidden="1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hidden="1" s="2" customFormat="1" ht="29.28" customHeight="1">
      <c r="A94" s="39"/>
      <c r="B94" s="40"/>
      <c r="C94" s="176" t="s">
        <v>122</v>
      </c>
      <c r="D94" s="177"/>
      <c r="E94" s="177"/>
      <c r="F94" s="177"/>
      <c r="G94" s="177"/>
      <c r="H94" s="177"/>
      <c r="I94" s="177"/>
      <c r="J94" s="178" t="s">
        <v>123</v>
      </c>
      <c r="K94" s="177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hidden="1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hidden="1" s="2" customFormat="1" ht="22.8" customHeight="1">
      <c r="A96" s="39"/>
      <c r="B96" s="40"/>
      <c r="C96" s="179" t="s">
        <v>124</v>
      </c>
      <c r="D96" s="41"/>
      <c r="E96" s="41"/>
      <c r="F96" s="41"/>
      <c r="G96" s="41"/>
      <c r="H96" s="41"/>
      <c r="I96" s="41"/>
      <c r="J96" s="111">
        <f>J116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125</v>
      </c>
    </row>
    <row r="97" hidden="1" s="2" customFormat="1" ht="21.84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hidden="1" s="2" customFormat="1" ht="6.96" customHeight="1">
      <c r="A98" s="39"/>
      <c r="B98" s="67"/>
      <c r="C98" s="68"/>
      <c r="D98" s="68"/>
      <c r="E98" s="68"/>
      <c r="F98" s="68"/>
      <c r="G98" s="68"/>
      <c r="H98" s="68"/>
      <c r="I98" s="68"/>
      <c r="J98" s="68"/>
      <c r="K98" s="68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hidden="1"/>
    <row r="100" hidden="1"/>
    <row r="101" hidden="1"/>
    <row r="102" s="2" customFormat="1" ht="6.96" customHeight="1">
      <c r="A102" s="39"/>
      <c r="B102" s="69"/>
      <c r="C102" s="70"/>
      <c r="D102" s="70"/>
      <c r="E102" s="70"/>
      <c r="F102" s="70"/>
      <c r="G102" s="70"/>
      <c r="H102" s="70"/>
      <c r="I102" s="70"/>
      <c r="J102" s="70"/>
      <c r="K102" s="70"/>
      <c r="L102" s="64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</row>
    <row r="103" s="2" customFormat="1" ht="24.96" customHeight="1">
      <c r="A103" s="39"/>
      <c r="B103" s="40"/>
      <c r="C103" s="24" t="s">
        <v>129</v>
      </c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40"/>
      <c r="C104" s="41"/>
      <c r="D104" s="41"/>
      <c r="E104" s="41"/>
      <c r="F104" s="41"/>
      <c r="G104" s="41"/>
      <c r="H104" s="41"/>
      <c r="I104" s="41"/>
      <c r="J104" s="41"/>
      <c r="K104" s="41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s="2" customFormat="1" ht="12" customHeight="1">
      <c r="A105" s="39"/>
      <c r="B105" s="40"/>
      <c r="C105" s="33" t="s">
        <v>16</v>
      </c>
      <c r="D105" s="41"/>
      <c r="E105" s="41"/>
      <c r="F105" s="41"/>
      <c r="G105" s="41"/>
      <c r="H105" s="41"/>
      <c r="I105" s="41"/>
      <c r="J105" s="41"/>
      <c r="K105" s="41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2" customFormat="1" ht="26.25" customHeight="1">
      <c r="A106" s="39"/>
      <c r="B106" s="40"/>
      <c r="C106" s="41"/>
      <c r="D106" s="41"/>
      <c r="E106" s="175" t="str">
        <f>E7</f>
        <v>Prostor mytí, objekt myčky a OLK – rozšíření -1.etapy stavby Revitalizace areálu TSHB</v>
      </c>
      <c r="F106" s="33"/>
      <c r="G106" s="33"/>
      <c r="H106" s="33"/>
      <c r="I106" s="41"/>
      <c r="J106" s="41"/>
      <c r="K106" s="41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12" customHeight="1">
      <c r="A107" s="39"/>
      <c r="B107" s="40"/>
      <c r="C107" s="33" t="s">
        <v>116</v>
      </c>
      <c r="D107" s="41"/>
      <c r="E107" s="41"/>
      <c r="F107" s="41"/>
      <c r="G107" s="41"/>
      <c r="H107" s="41"/>
      <c r="I107" s="41"/>
      <c r="J107" s="41"/>
      <c r="K107" s="41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16.5" customHeight="1">
      <c r="A108" s="39"/>
      <c r="B108" s="40"/>
      <c r="C108" s="41"/>
      <c r="D108" s="41"/>
      <c r="E108" s="77" t="str">
        <f>E9</f>
        <v>3-1 - Stavební část</v>
      </c>
      <c r="F108" s="41"/>
      <c r="G108" s="41"/>
      <c r="H108" s="41"/>
      <c r="I108" s="41"/>
      <c r="J108" s="41"/>
      <c r="K108" s="41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6.96" customHeight="1">
      <c r="A109" s="39"/>
      <c r="B109" s="40"/>
      <c r="C109" s="41"/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12" customHeight="1">
      <c r="A110" s="39"/>
      <c r="B110" s="40"/>
      <c r="C110" s="33" t="s">
        <v>20</v>
      </c>
      <c r="D110" s="41"/>
      <c r="E110" s="41"/>
      <c r="F110" s="28" t="str">
        <f>F12</f>
        <v xml:space="preserve"> </v>
      </c>
      <c r="G110" s="41"/>
      <c r="H110" s="41"/>
      <c r="I110" s="33" t="s">
        <v>22</v>
      </c>
      <c r="J110" s="80" t="str">
        <f>IF(J12="","",J12)</f>
        <v>18. 5. 2026</v>
      </c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6.96" customHeight="1">
      <c r="A111" s="39"/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5.15" customHeight="1">
      <c r="A112" s="39"/>
      <c r="B112" s="40"/>
      <c r="C112" s="33" t="s">
        <v>24</v>
      </c>
      <c r="D112" s="41"/>
      <c r="E112" s="41"/>
      <c r="F112" s="28" t="str">
        <f>E15</f>
        <v>Technické služby Havlíčkův Brod</v>
      </c>
      <c r="G112" s="41"/>
      <c r="H112" s="41"/>
      <c r="I112" s="33" t="s">
        <v>31</v>
      </c>
      <c r="J112" s="37" t="str">
        <f>E21</f>
        <v>Marta Novotná</v>
      </c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5.15" customHeight="1">
      <c r="A113" s="39"/>
      <c r="B113" s="40"/>
      <c r="C113" s="33" t="s">
        <v>29</v>
      </c>
      <c r="D113" s="41"/>
      <c r="E113" s="41"/>
      <c r="F113" s="28" t="str">
        <f>IF(E18="","",E18)</f>
        <v>Vyplň údaj</v>
      </c>
      <c r="G113" s="41"/>
      <c r="H113" s="41"/>
      <c r="I113" s="33" t="s">
        <v>35</v>
      </c>
      <c r="J113" s="37" t="str">
        <f>E24</f>
        <v xml:space="preserve"> </v>
      </c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0.32" customHeight="1">
      <c r="A114" s="39"/>
      <c r="B114" s="40"/>
      <c r="C114" s="41"/>
      <c r="D114" s="41"/>
      <c r="E114" s="41"/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11" customFormat="1" ht="29.28" customHeight="1">
      <c r="A115" s="192"/>
      <c r="B115" s="193"/>
      <c r="C115" s="194" t="s">
        <v>130</v>
      </c>
      <c r="D115" s="195" t="s">
        <v>62</v>
      </c>
      <c r="E115" s="195" t="s">
        <v>58</v>
      </c>
      <c r="F115" s="195" t="s">
        <v>59</v>
      </c>
      <c r="G115" s="195" t="s">
        <v>131</v>
      </c>
      <c r="H115" s="195" t="s">
        <v>132</v>
      </c>
      <c r="I115" s="195" t="s">
        <v>133</v>
      </c>
      <c r="J115" s="196" t="s">
        <v>123</v>
      </c>
      <c r="K115" s="197" t="s">
        <v>134</v>
      </c>
      <c r="L115" s="198"/>
      <c r="M115" s="101" t="s">
        <v>1</v>
      </c>
      <c r="N115" s="102" t="s">
        <v>41</v>
      </c>
      <c r="O115" s="102" t="s">
        <v>135</v>
      </c>
      <c r="P115" s="102" t="s">
        <v>136</v>
      </c>
      <c r="Q115" s="102" t="s">
        <v>137</v>
      </c>
      <c r="R115" s="102" t="s">
        <v>138</v>
      </c>
      <c r="S115" s="102" t="s">
        <v>139</v>
      </c>
      <c r="T115" s="103" t="s">
        <v>140</v>
      </c>
      <c r="U115" s="192"/>
      <c r="V115" s="192"/>
      <c r="W115" s="192"/>
      <c r="X115" s="192"/>
      <c r="Y115" s="192"/>
      <c r="Z115" s="192"/>
      <c r="AA115" s="192"/>
      <c r="AB115" s="192"/>
      <c r="AC115" s="192"/>
      <c r="AD115" s="192"/>
      <c r="AE115" s="192"/>
    </row>
    <row r="116" s="2" customFormat="1" ht="22.8" customHeight="1">
      <c r="A116" s="39"/>
      <c r="B116" s="40"/>
      <c r="C116" s="108" t="s">
        <v>141</v>
      </c>
      <c r="D116" s="41"/>
      <c r="E116" s="41"/>
      <c r="F116" s="41"/>
      <c r="G116" s="41"/>
      <c r="H116" s="41"/>
      <c r="I116" s="41"/>
      <c r="J116" s="199">
        <f>BK116</f>
        <v>0</v>
      </c>
      <c r="K116" s="41"/>
      <c r="L116" s="45"/>
      <c r="M116" s="104"/>
      <c r="N116" s="200"/>
      <c r="O116" s="105"/>
      <c r="P116" s="201">
        <f>SUM(P117:P267)</f>
        <v>0</v>
      </c>
      <c r="Q116" s="105"/>
      <c r="R116" s="201">
        <f>SUM(R117:R267)</f>
        <v>0</v>
      </c>
      <c r="S116" s="105"/>
      <c r="T116" s="202">
        <f>SUM(T117:T267)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18" t="s">
        <v>76</v>
      </c>
      <c r="AU116" s="18" t="s">
        <v>125</v>
      </c>
      <c r="BK116" s="203">
        <f>SUM(BK117:BK267)</f>
        <v>0</v>
      </c>
    </row>
    <row r="117" s="2" customFormat="1" ht="21.75" customHeight="1">
      <c r="A117" s="39"/>
      <c r="B117" s="40"/>
      <c r="C117" s="220" t="s">
        <v>85</v>
      </c>
      <c r="D117" s="220" t="s">
        <v>147</v>
      </c>
      <c r="E117" s="221" t="s">
        <v>1174</v>
      </c>
      <c r="F117" s="222" t="s">
        <v>1175</v>
      </c>
      <c r="G117" s="223" t="s">
        <v>224</v>
      </c>
      <c r="H117" s="224">
        <v>4</v>
      </c>
      <c r="I117" s="225"/>
      <c r="J117" s="226">
        <f>ROUND(I117*H117,2)</f>
        <v>0</v>
      </c>
      <c r="K117" s="227"/>
      <c r="L117" s="45"/>
      <c r="M117" s="228" t="s">
        <v>1</v>
      </c>
      <c r="N117" s="229" t="s">
        <v>42</v>
      </c>
      <c r="O117" s="92"/>
      <c r="P117" s="230">
        <f>O117*H117</f>
        <v>0</v>
      </c>
      <c r="Q117" s="230">
        <v>0</v>
      </c>
      <c r="R117" s="230">
        <f>Q117*H117</f>
        <v>0</v>
      </c>
      <c r="S117" s="230">
        <v>0</v>
      </c>
      <c r="T117" s="231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32" t="s">
        <v>143</v>
      </c>
      <c r="AT117" s="232" t="s">
        <v>147</v>
      </c>
      <c r="AU117" s="232" t="s">
        <v>77</v>
      </c>
      <c r="AY117" s="18" t="s">
        <v>144</v>
      </c>
      <c r="BE117" s="233">
        <f>IF(N117="základní",J117,0)</f>
        <v>0</v>
      </c>
      <c r="BF117" s="233">
        <f>IF(N117="snížená",J117,0)</f>
        <v>0</v>
      </c>
      <c r="BG117" s="233">
        <f>IF(N117="zákl. přenesená",J117,0)</f>
        <v>0</v>
      </c>
      <c r="BH117" s="233">
        <f>IF(N117="sníž. přenesená",J117,0)</f>
        <v>0</v>
      </c>
      <c r="BI117" s="233">
        <f>IF(N117="nulová",J117,0)</f>
        <v>0</v>
      </c>
      <c r="BJ117" s="18" t="s">
        <v>85</v>
      </c>
      <c r="BK117" s="233">
        <f>ROUND(I117*H117,2)</f>
        <v>0</v>
      </c>
      <c r="BL117" s="18" t="s">
        <v>143</v>
      </c>
      <c r="BM117" s="232" t="s">
        <v>87</v>
      </c>
    </row>
    <row r="118" s="2" customFormat="1" ht="16.5" customHeight="1">
      <c r="A118" s="39"/>
      <c r="B118" s="40"/>
      <c r="C118" s="220" t="s">
        <v>87</v>
      </c>
      <c r="D118" s="220" t="s">
        <v>147</v>
      </c>
      <c r="E118" s="221" t="s">
        <v>1176</v>
      </c>
      <c r="F118" s="222" t="s">
        <v>1177</v>
      </c>
      <c r="G118" s="223" t="s">
        <v>229</v>
      </c>
      <c r="H118" s="224">
        <v>2.8799999999999999</v>
      </c>
      <c r="I118" s="225"/>
      <c r="J118" s="226">
        <f>ROUND(I118*H118,2)</f>
        <v>0</v>
      </c>
      <c r="K118" s="227"/>
      <c r="L118" s="45"/>
      <c r="M118" s="228" t="s">
        <v>1</v>
      </c>
      <c r="N118" s="229" t="s">
        <v>42</v>
      </c>
      <c r="O118" s="92"/>
      <c r="P118" s="230">
        <f>O118*H118</f>
        <v>0</v>
      </c>
      <c r="Q118" s="230">
        <v>0</v>
      </c>
      <c r="R118" s="230">
        <f>Q118*H118</f>
        <v>0</v>
      </c>
      <c r="S118" s="230">
        <v>0</v>
      </c>
      <c r="T118" s="231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32" t="s">
        <v>143</v>
      </c>
      <c r="AT118" s="232" t="s">
        <v>147</v>
      </c>
      <c r="AU118" s="232" t="s">
        <v>77</v>
      </c>
      <c r="AY118" s="18" t="s">
        <v>144</v>
      </c>
      <c r="BE118" s="233">
        <f>IF(N118="základní",J118,0)</f>
        <v>0</v>
      </c>
      <c r="BF118" s="233">
        <f>IF(N118="snížená",J118,0)</f>
        <v>0</v>
      </c>
      <c r="BG118" s="233">
        <f>IF(N118="zákl. přenesená",J118,0)</f>
        <v>0</v>
      </c>
      <c r="BH118" s="233">
        <f>IF(N118="sníž. přenesená",J118,0)</f>
        <v>0</v>
      </c>
      <c r="BI118" s="233">
        <f>IF(N118="nulová",J118,0)</f>
        <v>0</v>
      </c>
      <c r="BJ118" s="18" t="s">
        <v>85</v>
      </c>
      <c r="BK118" s="233">
        <f>ROUND(I118*H118,2)</f>
        <v>0</v>
      </c>
      <c r="BL118" s="18" t="s">
        <v>143</v>
      </c>
      <c r="BM118" s="232" t="s">
        <v>143</v>
      </c>
    </row>
    <row r="119" s="2" customFormat="1" ht="16.5" customHeight="1">
      <c r="A119" s="39"/>
      <c r="B119" s="40"/>
      <c r="C119" s="220" t="s">
        <v>159</v>
      </c>
      <c r="D119" s="220" t="s">
        <v>147</v>
      </c>
      <c r="E119" s="221" t="s">
        <v>1178</v>
      </c>
      <c r="F119" s="222" t="s">
        <v>1179</v>
      </c>
      <c r="G119" s="223" t="s">
        <v>229</v>
      </c>
      <c r="H119" s="224">
        <v>2.8799999999999999</v>
      </c>
      <c r="I119" s="225"/>
      <c r="J119" s="226">
        <f>ROUND(I119*H119,2)</f>
        <v>0</v>
      </c>
      <c r="K119" s="227"/>
      <c r="L119" s="45"/>
      <c r="M119" s="228" t="s">
        <v>1</v>
      </c>
      <c r="N119" s="229" t="s">
        <v>42</v>
      </c>
      <c r="O119" s="92"/>
      <c r="P119" s="230">
        <f>O119*H119</f>
        <v>0</v>
      </c>
      <c r="Q119" s="230">
        <v>0</v>
      </c>
      <c r="R119" s="230">
        <f>Q119*H119</f>
        <v>0</v>
      </c>
      <c r="S119" s="230">
        <v>0</v>
      </c>
      <c r="T119" s="231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32" t="s">
        <v>143</v>
      </c>
      <c r="AT119" s="232" t="s">
        <v>147</v>
      </c>
      <c r="AU119" s="232" t="s">
        <v>77</v>
      </c>
      <c r="AY119" s="18" t="s">
        <v>144</v>
      </c>
      <c r="BE119" s="233">
        <f>IF(N119="základní",J119,0)</f>
        <v>0</v>
      </c>
      <c r="BF119" s="233">
        <f>IF(N119="snížená",J119,0)</f>
        <v>0</v>
      </c>
      <c r="BG119" s="233">
        <f>IF(N119="zákl. přenesená",J119,0)</f>
        <v>0</v>
      </c>
      <c r="BH119" s="233">
        <f>IF(N119="sníž. přenesená",J119,0)</f>
        <v>0</v>
      </c>
      <c r="BI119" s="233">
        <f>IF(N119="nulová",J119,0)</f>
        <v>0</v>
      </c>
      <c r="BJ119" s="18" t="s">
        <v>85</v>
      </c>
      <c r="BK119" s="233">
        <f>ROUND(I119*H119,2)</f>
        <v>0</v>
      </c>
      <c r="BL119" s="18" t="s">
        <v>143</v>
      </c>
      <c r="BM119" s="232" t="s">
        <v>175</v>
      </c>
    </row>
    <row r="120" s="2" customFormat="1" ht="16.5" customHeight="1">
      <c r="A120" s="39"/>
      <c r="B120" s="40"/>
      <c r="C120" s="220" t="s">
        <v>143</v>
      </c>
      <c r="D120" s="220" t="s">
        <v>147</v>
      </c>
      <c r="E120" s="221" t="s">
        <v>1180</v>
      </c>
      <c r="F120" s="222" t="s">
        <v>1181</v>
      </c>
      <c r="G120" s="223" t="s">
        <v>214</v>
      </c>
      <c r="H120" s="224">
        <v>12.1</v>
      </c>
      <c r="I120" s="225"/>
      <c r="J120" s="226">
        <f>ROUND(I120*H120,2)</f>
        <v>0</v>
      </c>
      <c r="K120" s="227"/>
      <c r="L120" s="45"/>
      <c r="M120" s="228" t="s">
        <v>1</v>
      </c>
      <c r="N120" s="229" t="s">
        <v>42</v>
      </c>
      <c r="O120" s="92"/>
      <c r="P120" s="230">
        <f>O120*H120</f>
        <v>0</v>
      </c>
      <c r="Q120" s="230">
        <v>0</v>
      </c>
      <c r="R120" s="230">
        <f>Q120*H120</f>
        <v>0</v>
      </c>
      <c r="S120" s="230">
        <v>0</v>
      </c>
      <c r="T120" s="231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32" t="s">
        <v>143</v>
      </c>
      <c r="AT120" s="232" t="s">
        <v>147</v>
      </c>
      <c r="AU120" s="232" t="s">
        <v>77</v>
      </c>
      <c r="AY120" s="18" t="s">
        <v>144</v>
      </c>
      <c r="BE120" s="233">
        <f>IF(N120="základní",J120,0)</f>
        <v>0</v>
      </c>
      <c r="BF120" s="233">
        <f>IF(N120="snížená",J120,0)</f>
        <v>0</v>
      </c>
      <c r="BG120" s="233">
        <f>IF(N120="zákl. přenesená",J120,0)</f>
        <v>0</v>
      </c>
      <c r="BH120" s="233">
        <f>IF(N120="sníž. přenesená",J120,0)</f>
        <v>0</v>
      </c>
      <c r="BI120" s="233">
        <f>IF(N120="nulová",J120,0)</f>
        <v>0</v>
      </c>
      <c r="BJ120" s="18" t="s">
        <v>85</v>
      </c>
      <c r="BK120" s="233">
        <f>ROUND(I120*H120,2)</f>
        <v>0</v>
      </c>
      <c r="BL120" s="18" t="s">
        <v>143</v>
      </c>
      <c r="BM120" s="232" t="s">
        <v>185</v>
      </c>
    </row>
    <row r="121" s="16" customFormat="1">
      <c r="A121" s="16"/>
      <c r="B121" s="295"/>
      <c r="C121" s="296"/>
      <c r="D121" s="234" t="s">
        <v>216</v>
      </c>
      <c r="E121" s="297" t="s">
        <v>1</v>
      </c>
      <c r="F121" s="298" t="s">
        <v>1182</v>
      </c>
      <c r="G121" s="296"/>
      <c r="H121" s="297" t="s">
        <v>1</v>
      </c>
      <c r="I121" s="299"/>
      <c r="J121" s="296"/>
      <c r="K121" s="296"/>
      <c r="L121" s="300"/>
      <c r="M121" s="301"/>
      <c r="N121" s="302"/>
      <c r="O121" s="302"/>
      <c r="P121" s="302"/>
      <c r="Q121" s="302"/>
      <c r="R121" s="302"/>
      <c r="S121" s="302"/>
      <c r="T121" s="303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T121" s="304" t="s">
        <v>216</v>
      </c>
      <c r="AU121" s="304" t="s">
        <v>77</v>
      </c>
      <c r="AV121" s="16" t="s">
        <v>85</v>
      </c>
      <c r="AW121" s="16" t="s">
        <v>34</v>
      </c>
      <c r="AX121" s="16" t="s">
        <v>77</v>
      </c>
      <c r="AY121" s="304" t="s">
        <v>144</v>
      </c>
    </row>
    <row r="122" s="13" customFormat="1">
      <c r="A122" s="13"/>
      <c r="B122" s="243"/>
      <c r="C122" s="244"/>
      <c r="D122" s="234" t="s">
        <v>216</v>
      </c>
      <c r="E122" s="245" t="s">
        <v>1</v>
      </c>
      <c r="F122" s="246" t="s">
        <v>1183</v>
      </c>
      <c r="G122" s="244"/>
      <c r="H122" s="247">
        <v>12.1</v>
      </c>
      <c r="I122" s="248"/>
      <c r="J122" s="244"/>
      <c r="K122" s="244"/>
      <c r="L122" s="249"/>
      <c r="M122" s="250"/>
      <c r="N122" s="251"/>
      <c r="O122" s="251"/>
      <c r="P122" s="251"/>
      <c r="Q122" s="251"/>
      <c r="R122" s="251"/>
      <c r="S122" s="251"/>
      <c r="T122" s="252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53" t="s">
        <v>216</v>
      </c>
      <c r="AU122" s="253" t="s">
        <v>77</v>
      </c>
      <c r="AV122" s="13" t="s">
        <v>87</v>
      </c>
      <c r="AW122" s="13" t="s">
        <v>34</v>
      </c>
      <c r="AX122" s="13" t="s">
        <v>77</v>
      </c>
      <c r="AY122" s="253" t="s">
        <v>144</v>
      </c>
    </row>
    <row r="123" s="14" customFormat="1">
      <c r="A123" s="14"/>
      <c r="B123" s="254"/>
      <c r="C123" s="255"/>
      <c r="D123" s="234" t="s">
        <v>216</v>
      </c>
      <c r="E123" s="256" t="s">
        <v>1</v>
      </c>
      <c r="F123" s="257" t="s">
        <v>236</v>
      </c>
      <c r="G123" s="255"/>
      <c r="H123" s="258">
        <v>12.1</v>
      </c>
      <c r="I123" s="259"/>
      <c r="J123" s="255"/>
      <c r="K123" s="255"/>
      <c r="L123" s="260"/>
      <c r="M123" s="261"/>
      <c r="N123" s="262"/>
      <c r="O123" s="262"/>
      <c r="P123" s="262"/>
      <c r="Q123" s="262"/>
      <c r="R123" s="262"/>
      <c r="S123" s="262"/>
      <c r="T123" s="263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64" t="s">
        <v>216</v>
      </c>
      <c r="AU123" s="264" t="s">
        <v>77</v>
      </c>
      <c r="AV123" s="14" t="s">
        <v>143</v>
      </c>
      <c r="AW123" s="14" t="s">
        <v>34</v>
      </c>
      <c r="AX123" s="14" t="s">
        <v>85</v>
      </c>
      <c r="AY123" s="264" t="s">
        <v>144</v>
      </c>
    </row>
    <row r="124" s="2" customFormat="1" ht="21.75" customHeight="1">
      <c r="A124" s="39"/>
      <c r="B124" s="40"/>
      <c r="C124" s="220" t="s">
        <v>168</v>
      </c>
      <c r="D124" s="220" t="s">
        <v>147</v>
      </c>
      <c r="E124" s="221" t="s">
        <v>1184</v>
      </c>
      <c r="F124" s="222" t="s">
        <v>1185</v>
      </c>
      <c r="G124" s="223" t="s">
        <v>214</v>
      </c>
      <c r="H124" s="224">
        <v>2</v>
      </c>
      <c r="I124" s="225"/>
      <c r="J124" s="226">
        <f>ROUND(I124*H124,2)</f>
        <v>0</v>
      </c>
      <c r="K124" s="227"/>
      <c r="L124" s="45"/>
      <c r="M124" s="228" t="s">
        <v>1</v>
      </c>
      <c r="N124" s="229" t="s">
        <v>42</v>
      </c>
      <c r="O124" s="92"/>
      <c r="P124" s="230">
        <f>O124*H124</f>
        <v>0</v>
      </c>
      <c r="Q124" s="230">
        <v>0</v>
      </c>
      <c r="R124" s="230">
        <f>Q124*H124</f>
        <v>0</v>
      </c>
      <c r="S124" s="230">
        <v>0</v>
      </c>
      <c r="T124" s="231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32" t="s">
        <v>143</v>
      </c>
      <c r="AT124" s="232" t="s">
        <v>147</v>
      </c>
      <c r="AU124" s="232" t="s">
        <v>77</v>
      </c>
      <c r="AY124" s="18" t="s">
        <v>144</v>
      </c>
      <c r="BE124" s="233">
        <f>IF(N124="základní",J124,0)</f>
        <v>0</v>
      </c>
      <c r="BF124" s="233">
        <f>IF(N124="snížená",J124,0)</f>
        <v>0</v>
      </c>
      <c r="BG124" s="233">
        <f>IF(N124="zákl. přenesená",J124,0)</f>
        <v>0</v>
      </c>
      <c r="BH124" s="233">
        <f>IF(N124="sníž. přenesená",J124,0)</f>
        <v>0</v>
      </c>
      <c r="BI124" s="233">
        <f>IF(N124="nulová",J124,0)</f>
        <v>0</v>
      </c>
      <c r="BJ124" s="18" t="s">
        <v>85</v>
      </c>
      <c r="BK124" s="233">
        <f>ROUND(I124*H124,2)</f>
        <v>0</v>
      </c>
      <c r="BL124" s="18" t="s">
        <v>143</v>
      </c>
      <c r="BM124" s="232" t="s">
        <v>195</v>
      </c>
    </row>
    <row r="125" s="2" customFormat="1" ht="21.75" customHeight="1">
      <c r="A125" s="39"/>
      <c r="B125" s="40"/>
      <c r="C125" s="220" t="s">
        <v>175</v>
      </c>
      <c r="D125" s="220" t="s">
        <v>147</v>
      </c>
      <c r="E125" s="221" t="s">
        <v>1186</v>
      </c>
      <c r="F125" s="222" t="s">
        <v>1187</v>
      </c>
      <c r="G125" s="223" t="s">
        <v>214</v>
      </c>
      <c r="H125" s="224">
        <v>2</v>
      </c>
      <c r="I125" s="225"/>
      <c r="J125" s="226">
        <f>ROUND(I125*H125,2)</f>
        <v>0</v>
      </c>
      <c r="K125" s="227"/>
      <c r="L125" s="45"/>
      <c r="M125" s="228" t="s">
        <v>1</v>
      </c>
      <c r="N125" s="229" t="s">
        <v>42</v>
      </c>
      <c r="O125" s="92"/>
      <c r="P125" s="230">
        <f>O125*H125</f>
        <v>0</v>
      </c>
      <c r="Q125" s="230">
        <v>0</v>
      </c>
      <c r="R125" s="230">
        <f>Q125*H125</f>
        <v>0</v>
      </c>
      <c r="S125" s="230">
        <v>0</v>
      </c>
      <c r="T125" s="231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32" t="s">
        <v>143</v>
      </c>
      <c r="AT125" s="232" t="s">
        <v>147</v>
      </c>
      <c r="AU125" s="232" t="s">
        <v>77</v>
      </c>
      <c r="AY125" s="18" t="s">
        <v>144</v>
      </c>
      <c r="BE125" s="233">
        <f>IF(N125="základní",J125,0)</f>
        <v>0</v>
      </c>
      <c r="BF125" s="233">
        <f>IF(N125="snížená",J125,0)</f>
        <v>0</v>
      </c>
      <c r="BG125" s="233">
        <f>IF(N125="zákl. přenesená",J125,0)</f>
        <v>0</v>
      </c>
      <c r="BH125" s="233">
        <f>IF(N125="sníž. přenesená",J125,0)</f>
        <v>0</v>
      </c>
      <c r="BI125" s="233">
        <f>IF(N125="nulová",J125,0)</f>
        <v>0</v>
      </c>
      <c r="BJ125" s="18" t="s">
        <v>85</v>
      </c>
      <c r="BK125" s="233">
        <f>ROUND(I125*H125,2)</f>
        <v>0</v>
      </c>
      <c r="BL125" s="18" t="s">
        <v>143</v>
      </c>
      <c r="BM125" s="232" t="s">
        <v>8</v>
      </c>
    </row>
    <row r="126" s="2" customFormat="1" ht="24.15" customHeight="1">
      <c r="A126" s="39"/>
      <c r="B126" s="40"/>
      <c r="C126" s="220" t="s">
        <v>180</v>
      </c>
      <c r="D126" s="220" t="s">
        <v>147</v>
      </c>
      <c r="E126" s="221" t="s">
        <v>1188</v>
      </c>
      <c r="F126" s="222" t="s">
        <v>1189</v>
      </c>
      <c r="G126" s="223" t="s">
        <v>214</v>
      </c>
      <c r="H126" s="224">
        <v>2</v>
      </c>
      <c r="I126" s="225"/>
      <c r="J126" s="226">
        <f>ROUND(I126*H126,2)</f>
        <v>0</v>
      </c>
      <c r="K126" s="227"/>
      <c r="L126" s="45"/>
      <c r="M126" s="228" t="s">
        <v>1</v>
      </c>
      <c r="N126" s="229" t="s">
        <v>42</v>
      </c>
      <c r="O126" s="92"/>
      <c r="P126" s="230">
        <f>O126*H126</f>
        <v>0</v>
      </c>
      <c r="Q126" s="230">
        <v>0</v>
      </c>
      <c r="R126" s="230">
        <f>Q126*H126</f>
        <v>0</v>
      </c>
      <c r="S126" s="230">
        <v>0</v>
      </c>
      <c r="T126" s="231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32" t="s">
        <v>143</v>
      </c>
      <c r="AT126" s="232" t="s">
        <v>147</v>
      </c>
      <c r="AU126" s="232" t="s">
        <v>77</v>
      </c>
      <c r="AY126" s="18" t="s">
        <v>144</v>
      </c>
      <c r="BE126" s="233">
        <f>IF(N126="základní",J126,0)</f>
        <v>0</v>
      </c>
      <c r="BF126" s="233">
        <f>IF(N126="snížená",J126,0)</f>
        <v>0</v>
      </c>
      <c r="BG126" s="233">
        <f>IF(N126="zákl. přenesená",J126,0)</f>
        <v>0</v>
      </c>
      <c r="BH126" s="233">
        <f>IF(N126="sníž. přenesená",J126,0)</f>
        <v>0</v>
      </c>
      <c r="BI126" s="233">
        <f>IF(N126="nulová",J126,0)</f>
        <v>0</v>
      </c>
      <c r="BJ126" s="18" t="s">
        <v>85</v>
      </c>
      <c r="BK126" s="233">
        <f>ROUND(I126*H126,2)</f>
        <v>0</v>
      </c>
      <c r="BL126" s="18" t="s">
        <v>143</v>
      </c>
      <c r="BM126" s="232" t="s">
        <v>281</v>
      </c>
    </row>
    <row r="127" s="2" customFormat="1" ht="21.75" customHeight="1">
      <c r="A127" s="39"/>
      <c r="B127" s="40"/>
      <c r="C127" s="220" t="s">
        <v>185</v>
      </c>
      <c r="D127" s="220" t="s">
        <v>147</v>
      </c>
      <c r="E127" s="221" t="s">
        <v>1190</v>
      </c>
      <c r="F127" s="222" t="s">
        <v>1191</v>
      </c>
      <c r="G127" s="223" t="s">
        <v>214</v>
      </c>
      <c r="H127" s="224">
        <v>4.7999999999999998</v>
      </c>
      <c r="I127" s="225"/>
      <c r="J127" s="226">
        <f>ROUND(I127*H127,2)</f>
        <v>0</v>
      </c>
      <c r="K127" s="227"/>
      <c r="L127" s="45"/>
      <c r="M127" s="228" t="s">
        <v>1</v>
      </c>
      <c r="N127" s="229" t="s">
        <v>42</v>
      </c>
      <c r="O127" s="92"/>
      <c r="P127" s="230">
        <f>O127*H127</f>
        <v>0</v>
      </c>
      <c r="Q127" s="230">
        <v>0</v>
      </c>
      <c r="R127" s="230">
        <f>Q127*H127</f>
        <v>0</v>
      </c>
      <c r="S127" s="230">
        <v>0</v>
      </c>
      <c r="T127" s="231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32" t="s">
        <v>143</v>
      </c>
      <c r="AT127" s="232" t="s">
        <v>147</v>
      </c>
      <c r="AU127" s="232" t="s">
        <v>77</v>
      </c>
      <c r="AY127" s="18" t="s">
        <v>144</v>
      </c>
      <c r="BE127" s="233">
        <f>IF(N127="základní",J127,0)</f>
        <v>0</v>
      </c>
      <c r="BF127" s="233">
        <f>IF(N127="snížená",J127,0)</f>
        <v>0</v>
      </c>
      <c r="BG127" s="233">
        <f>IF(N127="zákl. přenesená",J127,0)</f>
        <v>0</v>
      </c>
      <c r="BH127" s="233">
        <f>IF(N127="sníž. přenesená",J127,0)</f>
        <v>0</v>
      </c>
      <c r="BI127" s="233">
        <f>IF(N127="nulová",J127,0)</f>
        <v>0</v>
      </c>
      <c r="BJ127" s="18" t="s">
        <v>85</v>
      </c>
      <c r="BK127" s="233">
        <f>ROUND(I127*H127,2)</f>
        <v>0</v>
      </c>
      <c r="BL127" s="18" t="s">
        <v>143</v>
      </c>
      <c r="BM127" s="232" t="s">
        <v>290</v>
      </c>
    </row>
    <row r="128" s="2" customFormat="1" ht="16.5" customHeight="1">
      <c r="A128" s="39"/>
      <c r="B128" s="40"/>
      <c r="C128" s="220" t="s">
        <v>190</v>
      </c>
      <c r="D128" s="220" t="s">
        <v>147</v>
      </c>
      <c r="E128" s="221" t="s">
        <v>1192</v>
      </c>
      <c r="F128" s="222" t="s">
        <v>1193</v>
      </c>
      <c r="G128" s="223" t="s">
        <v>214</v>
      </c>
      <c r="H128" s="224">
        <v>4.7999999999999998</v>
      </c>
      <c r="I128" s="225"/>
      <c r="J128" s="226">
        <f>ROUND(I128*H128,2)</f>
        <v>0</v>
      </c>
      <c r="K128" s="227"/>
      <c r="L128" s="45"/>
      <c r="M128" s="228" t="s">
        <v>1</v>
      </c>
      <c r="N128" s="229" t="s">
        <v>42</v>
      </c>
      <c r="O128" s="92"/>
      <c r="P128" s="230">
        <f>O128*H128</f>
        <v>0</v>
      </c>
      <c r="Q128" s="230">
        <v>0</v>
      </c>
      <c r="R128" s="230">
        <f>Q128*H128</f>
        <v>0</v>
      </c>
      <c r="S128" s="230">
        <v>0</v>
      </c>
      <c r="T128" s="231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2" t="s">
        <v>143</v>
      </c>
      <c r="AT128" s="232" t="s">
        <v>147</v>
      </c>
      <c r="AU128" s="232" t="s">
        <v>77</v>
      </c>
      <c r="AY128" s="18" t="s">
        <v>144</v>
      </c>
      <c r="BE128" s="233">
        <f>IF(N128="základní",J128,0)</f>
        <v>0</v>
      </c>
      <c r="BF128" s="233">
        <f>IF(N128="snížená",J128,0)</f>
        <v>0</v>
      </c>
      <c r="BG128" s="233">
        <f>IF(N128="zákl. přenesená",J128,0)</f>
        <v>0</v>
      </c>
      <c r="BH128" s="233">
        <f>IF(N128="sníž. přenesená",J128,0)</f>
        <v>0</v>
      </c>
      <c r="BI128" s="233">
        <f>IF(N128="nulová",J128,0)</f>
        <v>0</v>
      </c>
      <c r="BJ128" s="18" t="s">
        <v>85</v>
      </c>
      <c r="BK128" s="233">
        <f>ROUND(I128*H128,2)</f>
        <v>0</v>
      </c>
      <c r="BL128" s="18" t="s">
        <v>143</v>
      </c>
      <c r="BM128" s="232" t="s">
        <v>298</v>
      </c>
    </row>
    <row r="129" s="2" customFormat="1" ht="24.15" customHeight="1">
      <c r="A129" s="39"/>
      <c r="B129" s="40"/>
      <c r="C129" s="220" t="s">
        <v>195</v>
      </c>
      <c r="D129" s="220" t="s">
        <v>147</v>
      </c>
      <c r="E129" s="221" t="s">
        <v>1194</v>
      </c>
      <c r="F129" s="222" t="s">
        <v>1195</v>
      </c>
      <c r="G129" s="223" t="s">
        <v>214</v>
      </c>
      <c r="H129" s="224">
        <v>9</v>
      </c>
      <c r="I129" s="225"/>
      <c r="J129" s="226">
        <f>ROUND(I129*H129,2)</f>
        <v>0</v>
      </c>
      <c r="K129" s="227"/>
      <c r="L129" s="45"/>
      <c r="M129" s="228" t="s">
        <v>1</v>
      </c>
      <c r="N129" s="229" t="s">
        <v>42</v>
      </c>
      <c r="O129" s="92"/>
      <c r="P129" s="230">
        <f>O129*H129</f>
        <v>0</v>
      </c>
      <c r="Q129" s="230">
        <v>0</v>
      </c>
      <c r="R129" s="230">
        <f>Q129*H129</f>
        <v>0</v>
      </c>
      <c r="S129" s="230">
        <v>0</v>
      </c>
      <c r="T129" s="231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2" t="s">
        <v>143</v>
      </c>
      <c r="AT129" s="232" t="s">
        <v>147</v>
      </c>
      <c r="AU129" s="232" t="s">
        <v>77</v>
      </c>
      <c r="AY129" s="18" t="s">
        <v>144</v>
      </c>
      <c r="BE129" s="233">
        <f>IF(N129="základní",J129,0)</f>
        <v>0</v>
      </c>
      <c r="BF129" s="233">
        <f>IF(N129="snížená",J129,0)</f>
        <v>0</v>
      </c>
      <c r="BG129" s="233">
        <f>IF(N129="zákl. přenesená",J129,0)</f>
        <v>0</v>
      </c>
      <c r="BH129" s="233">
        <f>IF(N129="sníž. přenesená",J129,0)</f>
        <v>0</v>
      </c>
      <c r="BI129" s="233">
        <f>IF(N129="nulová",J129,0)</f>
        <v>0</v>
      </c>
      <c r="BJ129" s="18" t="s">
        <v>85</v>
      </c>
      <c r="BK129" s="233">
        <f>ROUND(I129*H129,2)</f>
        <v>0</v>
      </c>
      <c r="BL129" s="18" t="s">
        <v>143</v>
      </c>
      <c r="BM129" s="232" t="s">
        <v>308</v>
      </c>
    </row>
    <row r="130" s="16" customFormat="1">
      <c r="A130" s="16"/>
      <c r="B130" s="295"/>
      <c r="C130" s="296"/>
      <c r="D130" s="234" t="s">
        <v>216</v>
      </c>
      <c r="E130" s="297" t="s">
        <v>1</v>
      </c>
      <c r="F130" s="298" t="s">
        <v>1196</v>
      </c>
      <c r="G130" s="296"/>
      <c r="H130" s="297" t="s">
        <v>1</v>
      </c>
      <c r="I130" s="299"/>
      <c r="J130" s="296"/>
      <c r="K130" s="296"/>
      <c r="L130" s="300"/>
      <c r="M130" s="301"/>
      <c r="N130" s="302"/>
      <c r="O130" s="302"/>
      <c r="P130" s="302"/>
      <c r="Q130" s="302"/>
      <c r="R130" s="302"/>
      <c r="S130" s="302"/>
      <c r="T130" s="303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T130" s="304" t="s">
        <v>216</v>
      </c>
      <c r="AU130" s="304" t="s">
        <v>77</v>
      </c>
      <c r="AV130" s="16" t="s">
        <v>85</v>
      </c>
      <c r="AW130" s="16" t="s">
        <v>34</v>
      </c>
      <c r="AX130" s="16" t="s">
        <v>77</v>
      </c>
      <c r="AY130" s="304" t="s">
        <v>144</v>
      </c>
    </row>
    <row r="131" s="13" customFormat="1">
      <c r="A131" s="13"/>
      <c r="B131" s="243"/>
      <c r="C131" s="244"/>
      <c r="D131" s="234" t="s">
        <v>216</v>
      </c>
      <c r="E131" s="245" t="s">
        <v>1</v>
      </c>
      <c r="F131" s="246" t="s">
        <v>190</v>
      </c>
      <c r="G131" s="244"/>
      <c r="H131" s="247">
        <v>9</v>
      </c>
      <c r="I131" s="248"/>
      <c r="J131" s="244"/>
      <c r="K131" s="244"/>
      <c r="L131" s="249"/>
      <c r="M131" s="250"/>
      <c r="N131" s="251"/>
      <c r="O131" s="251"/>
      <c r="P131" s="251"/>
      <c r="Q131" s="251"/>
      <c r="R131" s="251"/>
      <c r="S131" s="251"/>
      <c r="T131" s="25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53" t="s">
        <v>216</v>
      </c>
      <c r="AU131" s="253" t="s">
        <v>77</v>
      </c>
      <c r="AV131" s="13" t="s">
        <v>87</v>
      </c>
      <c r="AW131" s="13" t="s">
        <v>34</v>
      </c>
      <c r="AX131" s="13" t="s">
        <v>77</v>
      </c>
      <c r="AY131" s="253" t="s">
        <v>144</v>
      </c>
    </row>
    <row r="132" s="14" customFormat="1">
      <c r="A132" s="14"/>
      <c r="B132" s="254"/>
      <c r="C132" s="255"/>
      <c r="D132" s="234" t="s">
        <v>216</v>
      </c>
      <c r="E132" s="256" t="s">
        <v>1</v>
      </c>
      <c r="F132" s="257" t="s">
        <v>236</v>
      </c>
      <c r="G132" s="255"/>
      <c r="H132" s="258">
        <v>9</v>
      </c>
      <c r="I132" s="259"/>
      <c r="J132" s="255"/>
      <c r="K132" s="255"/>
      <c r="L132" s="260"/>
      <c r="M132" s="261"/>
      <c r="N132" s="262"/>
      <c r="O132" s="262"/>
      <c r="P132" s="262"/>
      <c r="Q132" s="262"/>
      <c r="R132" s="262"/>
      <c r="S132" s="262"/>
      <c r="T132" s="263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64" t="s">
        <v>216</v>
      </c>
      <c r="AU132" s="264" t="s">
        <v>77</v>
      </c>
      <c r="AV132" s="14" t="s">
        <v>143</v>
      </c>
      <c r="AW132" s="14" t="s">
        <v>34</v>
      </c>
      <c r="AX132" s="14" t="s">
        <v>85</v>
      </c>
      <c r="AY132" s="264" t="s">
        <v>144</v>
      </c>
    </row>
    <row r="133" s="2" customFormat="1" ht="21.75" customHeight="1">
      <c r="A133" s="39"/>
      <c r="B133" s="40"/>
      <c r="C133" s="220" t="s">
        <v>268</v>
      </c>
      <c r="D133" s="220" t="s">
        <v>147</v>
      </c>
      <c r="E133" s="221" t="s">
        <v>1197</v>
      </c>
      <c r="F133" s="222" t="s">
        <v>1198</v>
      </c>
      <c r="G133" s="223" t="s">
        <v>214</v>
      </c>
      <c r="H133" s="224">
        <v>15</v>
      </c>
      <c r="I133" s="225"/>
      <c r="J133" s="226">
        <f>ROUND(I133*H133,2)</f>
        <v>0</v>
      </c>
      <c r="K133" s="227"/>
      <c r="L133" s="45"/>
      <c r="M133" s="228" t="s">
        <v>1</v>
      </c>
      <c r="N133" s="229" t="s">
        <v>42</v>
      </c>
      <c r="O133" s="92"/>
      <c r="P133" s="230">
        <f>O133*H133</f>
        <v>0</v>
      </c>
      <c r="Q133" s="230">
        <v>0</v>
      </c>
      <c r="R133" s="230">
        <f>Q133*H133</f>
        <v>0</v>
      </c>
      <c r="S133" s="230">
        <v>0</v>
      </c>
      <c r="T133" s="231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2" t="s">
        <v>143</v>
      </c>
      <c r="AT133" s="232" t="s">
        <v>147</v>
      </c>
      <c r="AU133" s="232" t="s">
        <v>77</v>
      </c>
      <c r="AY133" s="18" t="s">
        <v>144</v>
      </c>
      <c r="BE133" s="233">
        <f>IF(N133="základní",J133,0)</f>
        <v>0</v>
      </c>
      <c r="BF133" s="233">
        <f>IF(N133="snížená",J133,0)</f>
        <v>0</v>
      </c>
      <c r="BG133" s="233">
        <f>IF(N133="zákl. přenesená",J133,0)</f>
        <v>0</v>
      </c>
      <c r="BH133" s="233">
        <f>IF(N133="sníž. přenesená",J133,0)</f>
        <v>0</v>
      </c>
      <c r="BI133" s="233">
        <f>IF(N133="nulová",J133,0)</f>
        <v>0</v>
      </c>
      <c r="BJ133" s="18" t="s">
        <v>85</v>
      </c>
      <c r="BK133" s="233">
        <f>ROUND(I133*H133,2)</f>
        <v>0</v>
      </c>
      <c r="BL133" s="18" t="s">
        <v>143</v>
      </c>
      <c r="BM133" s="232" t="s">
        <v>315</v>
      </c>
    </row>
    <row r="134" s="16" customFormat="1">
      <c r="A134" s="16"/>
      <c r="B134" s="295"/>
      <c r="C134" s="296"/>
      <c r="D134" s="234" t="s">
        <v>216</v>
      </c>
      <c r="E134" s="297" t="s">
        <v>1</v>
      </c>
      <c r="F134" s="298" t="s">
        <v>1196</v>
      </c>
      <c r="G134" s="296"/>
      <c r="H134" s="297" t="s">
        <v>1</v>
      </c>
      <c r="I134" s="299"/>
      <c r="J134" s="296"/>
      <c r="K134" s="296"/>
      <c r="L134" s="300"/>
      <c r="M134" s="301"/>
      <c r="N134" s="302"/>
      <c r="O134" s="302"/>
      <c r="P134" s="302"/>
      <c r="Q134" s="302"/>
      <c r="R134" s="302"/>
      <c r="S134" s="302"/>
      <c r="T134" s="303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T134" s="304" t="s">
        <v>216</v>
      </c>
      <c r="AU134" s="304" t="s">
        <v>77</v>
      </c>
      <c r="AV134" s="16" t="s">
        <v>85</v>
      </c>
      <c r="AW134" s="16" t="s">
        <v>34</v>
      </c>
      <c r="AX134" s="16" t="s">
        <v>77</v>
      </c>
      <c r="AY134" s="304" t="s">
        <v>144</v>
      </c>
    </row>
    <row r="135" s="13" customFormat="1">
      <c r="A135" s="13"/>
      <c r="B135" s="243"/>
      <c r="C135" s="244"/>
      <c r="D135" s="234" t="s">
        <v>216</v>
      </c>
      <c r="E135" s="245" t="s">
        <v>1</v>
      </c>
      <c r="F135" s="246" t="s">
        <v>286</v>
      </c>
      <c r="G135" s="244"/>
      <c r="H135" s="247">
        <v>15</v>
      </c>
      <c r="I135" s="248"/>
      <c r="J135" s="244"/>
      <c r="K135" s="244"/>
      <c r="L135" s="249"/>
      <c r="M135" s="250"/>
      <c r="N135" s="251"/>
      <c r="O135" s="251"/>
      <c r="P135" s="251"/>
      <c r="Q135" s="251"/>
      <c r="R135" s="251"/>
      <c r="S135" s="251"/>
      <c r="T135" s="25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53" t="s">
        <v>216</v>
      </c>
      <c r="AU135" s="253" t="s">
        <v>77</v>
      </c>
      <c r="AV135" s="13" t="s">
        <v>87</v>
      </c>
      <c r="AW135" s="13" t="s">
        <v>34</v>
      </c>
      <c r="AX135" s="13" t="s">
        <v>77</v>
      </c>
      <c r="AY135" s="253" t="s">
        <v>144</v>
      </c>
    </row>
    <row r="136" s="14" customFormat="1">
      <c r="A136" s="14"/>
      <c r="B136" s="254"/>
      <c r="C136" s="255"/>
      <c r="D136" s="234" t="s">
        <v>216</v>
      </c>
      <c r="E136" s="256" t="s">
        <v>1</v>
      </c>
      <c r="F136" s="257" t="s">
        <v>236</v>
      </c>
      <c r="G136" s="255"/>
      <c r="H136" s="258">
        <v>15</v>
      </c>
      <c r="I136" s="259"/>
      <c r="J136" s="255"/>
      <c r="K136" s="255"/>
      <c r="L136" s="260"/>
      <c r="M136" s="261"/>
      <c r="N136" s="262"/>
      <c r="O136" s="262"/>
      <c r="P136" s="262"/>
      <c r="Q136" s="262"/>
      <c r="R136" s="262"/>
      <c r="S136" s="262"/>
      <c r="T136" s="263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64" t="s">
        <v>216</v>
      </c>
      <c r="AU136" s="264" t="s">
        <v>77</v>
      </c>
      <c r="AV136" s="14" t="s">
        <v>143</v>
      </c>
      <c r="AW136" s="14" t="s">
        <v>34</v>
      </c>
      <c r="AX136" s="14" t="s">
        <v>85</v>
      </c>
      <c r="AY136" s="264" t="s">
        <v>144</v>
      </c>
    </row>
    <row r="137" s="2" customFormat="1" ht="16.5" customHeight="1">
      <c r="A137" s="39"/>
      <c r="B137" s="40"/>
      <c r="C137" s="220" t="s">
        <v>8</v>
      </c>
      <c r="D137" s="220" t="s">
        <v>147</v>
      </c>
      <c r="E137" s="221" t="s">
        <v>1199</v>
      </c>
      <c r="F137" s="222" t="s">
        <v>1200</v>
      </c>
      <c r="G137" s="223" t="s">
        <v>214</v>
      </c>
      <c r="H137" s="224">
        <v>9</v>
      </c>
      <c r="I137" s="225"/>
      <c r="J137" s="226">
        <f>ROUND(I137*H137,2)</f>
        <v>0</v>
      </c>
      <c r="K137" s="227"/>
      <c r="L137" s="45"/>
      <c r="M137" s="228" t="s">
        <v>1</v>
      </c>
      <c r="N137" s="229" t="s">
        <v>42</v>
      </c>
      <c r="O137" s="92"/>
      <c r="P137" s="230">
        <f>O137*H137</f>
        <v>0</v>
      </c>
      <c r="Q137" s="230">
        <v>0</v>
      </c>
      <c r="R137" s="230">
        <f>Q137*H137</f>
        <v>0</v>
      </c>
      <c r="S137" s="230">
        <v>0</v>
      </c>
      <c r="T137" s="231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2" t="s">
        <v>143</v>
      </c>
      <c r="AT137" s="232" t="s">
        <v>147</v>
      </c>
      <c r="AU137" s="232" t="s">
        <v>77</v>
      </c>
      <c r="AY137" s="18" t="s">
        <v>144</v>
      </c>
      <c r="BE137" s="233">
        <f>IF(N137="základní",J137,0)</f>
        <v>0</v>
      </c>
      <c r="BF137" s="233">
        <f>IF(N137="snížená",J137,0)</f>
        <v>0</v>
      </c>
      <c r="BG137" s="233">
        <f>IF(N137="zákl. přenesená",J137,0)</f>
        <v>0</v>
      </c>
      <c r="BH137" s="233">
        <f>IF(N137="sníž. přenesená",J137,0)</f>
        <v>0</v>
      </c>
      <c r="BI137" s="233">
        <f>IF(N137="nulová",J137,0)</f>
        <v>0</v>
      </c>
      <c r="BJ137" s="18" t="s">
        <v>85</v>
      </c>
      <c r="BK137" s="233">
        <f>ROUND(I137*H137,2)</f>
        <v>0</v>
      </c>
      <c r="BL137" s="18" t="s">
        <v>143</v>
      </c>
      <c r="BM137" s="232" t="s">
        <v>325</v>
      </c>
    </row>
    <row r="138" s="16" customFormat="1">
      <c r="A138" s="16"/>
      <c r="B138" s="295"/>
      <c r="C138" s="296"/>
      <c r="D138" s="234" t="s">
        <v>216</v>
      </c>
      <c r="E138" s="297" t="s">
        <v>1</v>
      </c>
      <c r="F138" s="298" t="s">
        <v>1196</v>
      </c>
      <c r="G138" s="296"/>
      <c r="H138" s="297" t="s">
        <v>1</v>
      </c>
      <c r="I138" s="299"/>
      <c r="J138" s="296"/>
      <c r="K138" s="296"/>
      <c r="L138" s="300"/>
      <c r="M138" s="301"/>
      <c r="N138" s="302"/>
      <c r="O138" s="302"/>
      <c r="P138" s="302"/>
      <c r="Q138" s="302"/>
      <c r="R138" s="302"/>
      <c r="S138" s="302"/>
      <c r="T138" s="303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T138" s="304" t="s">
        <v>216</v>
      </c>
      <c r="AU138" s="304" t="s">
        <v>77</v>
      </c>
      <c r="AV138" s="16" t="s">
        <v>85</v>
      </c>
      <c r="AW138" s="16" t="s">
        <v>34</v>
      </c>
      <c r="AX138" s="16" t="s">
        <v>77</v>
      </c>
      <c r="AY138" s="304" t="s">
        <v>144</v>
      </c>
    </row>
    <row r="139" s="13" customFormat="1">
      <c r="A139" s="13"/>
      <c r="B139" s="243"/>
      <c r="C139" s="244"/>
      <c r="D139" s="234" t="s">
        <v>216</v>
      </c>
      <c r="E139" s="245" t="s">
        <v>1</v>
      </c>
      <c r="F139" s="246" t="s">
        <v>190</v>
      </c>
      <c r="G139" s="244"/>
      <c r="H139" s="247">
        <v>9</v>
      </c>
      <c r="I139" s="248"/>
      <c r="J139" s="244"/>
      <c r="K139" s="244"/>
      <c r="L139" s="249"/>
      <c r="M139" s="250"/>
      <c r="N139" s="251"/>
      <c r="O139" s="251"/>
      <c r="P139" s="251"/>
      <c r="Q139" s="251"/>
      <c r="R139" s="251"/>
      <c r="S139" s="251"/>
      <c r="T139" s="25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53" t="s">
        <v>216</v>
      </c>
      <c r="AU139" s="253" t="s">
        <v>77</v>
      </c>
      <c r="AV139" s="13" t="s">
        <v>87</v>
      </c>
      <c r="AW139" s="13" t="s">
        <v>34</v>
      </c>
      <c r="AX139" s="13" t="s">
        <v>77</v>
      </c>
      <c r="AY139" s="253" t="s">
        <v>144</v>
      </c>
    </row>
    <row r="140" s="14" customFormat="1">
      <c r="A140" s="14"/>
      <c r="B140" s="254"/>
      <c r="C140" s="255"/>
      <c r="D140" s="234" t="s">
        <v>216</v>
      </c>
      <c r="E140" s="256" t="s">
        <v>1</v>
      </c>
      <c r="F140" s="257" t="s">
        <v>236</v>
      </c>
      <c r="G140" s="255"/>
      <c r="H140" s="258">
        <v>9</v>
      </c>
      <c r="I140" s="259"/>
      <c r="J140" s="255"/>
      <c r="K140" s="255"/>
      <c r="L140" s="260"/>
      <c r="M140" s="261"/>
      <c r="N140" s="262"/>
      <c r="O140" s="262"/>
      <c r="P140" s="262"/>
      <c r="Q140" s="262"/>
      <c r="R140" s="262"/>
      <c r="S140" s="262"/>
      <c r="T140" s="263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64" t="s">
        <v>216</v>
      </c>
      <c r="AU140" s="264" t="s">
        <v>77</v>
      </c>
      <c r="AV140" s="14" t="s">
        <v>143</v>
      </c>
      <c r="AW140" s="14" t="s">
        <v>34</v>
      </c>
      <c r="AX140" s="14" t="s">
        <v>85</v>
      </c>
      <c r="AY140" s="264" t="s">
        <v>144</v>
      </c>
    </row>
    <row r="141" s="2" customFormat="1" ht="24.15" customHeight="1">
      <c r="A141" s="39"/>
      <c r="B141" s="40"/>
      <c r="C141" s="220" t="s">
        <v>277</v>
      </c>
      <c r="D141" s="220" t="s">
        <v>147</v>
      </c>
      <c r="E141" s="221" t="s">
        <v>1201</v>
      </c>
      <c r="F141" s="222" t="s">
        <v>1202</v>
      </c>
      <c r="G141" s="223" t="s">
        <v>214</v>
      </c>
      <c r="H141" s="224">
        <v>9</v>
      </c>
      <c r="I141" s="225"/>
      <c r="J141" s="226">
        <f>ROUND(I141*H141,2)</f>
        <v>0</v>
      </c>
      <c r="K141" s="227"/>
      <c r="L141" s="45"/>
      <c r="M141" s="228" t="s">
        <v>1</v>
      </c>
      <c r="N141" s="229" t="s">
        <v>42</v>
      </c>
      <c r="O141" s="92"/>
      <c r="P141" s="230">
        <f>O141*H141</f>
        <v>0</v>
      </c>
      <c r="Q141" s="230">
        <v>0</v>
      </c>
      <c r="R141" s="230">
        <f>Q141*H141</f>
        <v>0</v>
      </c>
      <c r="S141" s="230">
        <v>0</v>
      </c>
      <c r="T141" s="231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2" t="s">
        <v>143</v>
      </c>
      <c r="AT141" s="232" t="s">
        <v>147</v>
      </c>
      <c r="AU141" s="232" t="s">
        <v>77</v>
      </c>
      <c r="AY141" s="18" t="s">
        <v>144</v>
      </c>
      <c r="BE141" s="233">
        <f>IF(N141="základní",J141,0)</f>
        <v>0</v>
      </c>
      <c r="BF141" s="233">
        <f>IF(N141="snížená",J141,0)</f>
        <v>0</v>
      </c>
      <c r="BG141" s="233">
        <f>IF(N141="zákl. přenesená",J141,0)</f>
        <v>0</v>
      </c>
      <c r="BH141" s="233">
        <f>IF(N141="sníž. přenesená",J141,0)</f>
        <v>0</v>
      </c>
      <c r="BI141" s="233">
        <f>IF(N141="nulová",J141,0)</f>
        <v>0</v>
      </c>
      <c r="BJ141" s="18" t="s">
        <v>85</v>
      </c>
      <c r="BK141" s="233">
        <f>ROUND(I141*H141,2)</f>
        <v>0</v>
      </c>
      <c r="BL141" s="18" t="s">
        <v>143</v>
      </c>
      <c r="BM141" s="232" t="s">
        <v>333</v>
      </c>
    </row>
    <row r="142" s="16" customFormat="1">
      <c r="A142" s="16"/>
      <c r="B142" s="295"/>
      <c r="C142" s="296"/>
      <c r="D142" s="234" t="s">
        <v>216</v>
      </c>
      <c r="E142" s="297" t="s">
        <v>1</v>
      </c>
      <c r="F142" s="298" t="s">
        <v>1196</v>
      </c>
      <c r="G142" s="296"/>
      <c r="H142" s="297" t="s">
        <v>1</v>
      </c>
      <c r="I142" s="299"/>
      <c r="J142" s="296"/>
      <c r="K142" s="296"/>
      <c r="L142" s="300"/>
      <c r="M142" s="301"/>
      <c r="N142" s="302"/>
      <c r="O142" s="302"/>
      <c r="P142" s="302"/>
      <c r="Q142" s="302"/>
      <c r="R142" s="302"/>
      <c r="S142" s="302"/>
      <c r="T142" s="303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T142" s="304" t="s">
        <v>216</v>
      </c>
      <c r="AU142" s="304" t="s">
        <v>77</v>
      </c>
      <c r="AV142" s="16" t="s">
        <v>85</v>
      </c>
      <c r="AW142" s="16" t="s">
        <v>34</v>
      </c>
      <c r="AX142" s="16" t="s">
        <v>77</v>
      </c>
      <c r="AY142" s="304" t="s">
        <v>144</v>
      </c>
    </row>
    <row r="143" s="13" customFormat="1">
      <c r="A143" s="13"/>
      <c r="B143" s="243"/>
      <c r="C143" s="244"/>
      <c r="D143" s="234" t="s">
        <v>216</v>
      </c>
      <c r="E143" s="245" t="s">
        <v>1</v>
      </c>
      <c r="F143" s="246" t="s">
        <v>190</v>
      </c>
      <c r="G143" s="244"/>
      <c r="H143" s="247">
        <v>9</v>
      </c>
      <c r="I143" s="248"/>
      <c r="J143" s="244"/>
      <c r="K143" s="244"/>
      <c r="L143" s="249"/>
      <c r="M143" s="250"/>
      <c r="N143" s="251"/>
      <c r="O143" s="251"/>
      <c r="P143" s="251"/>
      <c r="Q143" s="251"/>
      <c r="R143" s="251"/>
      <c r="S143" s="251"/>
      <c r="T143" s="25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53" t="s">
        <v>216</v>
      </c>
      <c r="AU143" s="253" t="s">
        <v>77</v>
      </c>
      <c r="AV143" s="13" t="s">
        <v>87</v>
      </c>
      <c r="AW143" s="13" t="s">
        <v>34</v>
      </c>
      <c r="AX143" s="13" t="s">
        <v>77</v>
      </c>
      <c r="AY143" s="253" t="s">
        <v>144</v>
      </c>
    </row>
    <row r="144" s="14" customFormat="1">
      <c r="A144" s="14"/>
      <c r="B144" s="254"/>
      <c r="C144" s="255"/>
      <c r="D144" s="234" t="s">
        <v>216</v>
      </c>
      <c r="E144" s="256" t="s">
        <v>1</v>
      </c>
      <c r="F144" s="257" t="s">
        <v>236</v>
      </c>
      <c r="G144" s="255"/>
      <c r="H144" s="258">
        <v>9</v>
      </c>
      <c r="I144" s="259"/>
      <c r="J144" s="255"/>
      <c r="K144" s="255"/>
      <c r="L144" s="260"/>
      <c r="M144" s="261"/>
      <c r="N144" s="262"/>
      <c r="O144" s="262"/>
      <c r="P144" s="262"/>
      <c r="Q144" s="262"/>
      <c r="R144" s="262"/>
      <c r="S144" s="262"/>
      <c r="T144" s="263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64" t="s">
        <v>216</v>
      </c>
      <c r="AU144" s="264" t="s">
        <v>77</v>
      </c>
      <c r="AV144" s="14" t="s">
        <v>143</v>
      </c>
      <c r="AW144" s="14" t="s">
        <v>34</v>
      </c>
      <c r="AX144" s="14" t="s">
        <v>85</v>
      </c>
      <c r="AY144" s="264" t="s">
        <v>144</v>
      </c>
    </row>
    <row r="145" s="2" customFormat="1" ht="16.5" customHeight="1">
      <c r="A145" s="39"/>
      <c r="B145" s="40"/>
      <c r="C145" s="220" t="s">
        <v>281</v>
      </c>
      <c r="D145" s="220" t="s">
        <v>147</v>
      </c>
      <c r="E145" s="221" t="s">
        <v>1203</v>
      </c>
      <c r="F145" s="222" t="s">
        <v>1204</v>
      </c>
      <c r="G145" s="223" t="s">
        <v>214</v>
      </c>
      <c r="H145" s="224">
        <v>58</v>
      </c>
      <c r="I145" s="225"/>
      <c r="J145" s="226">
        <f>ROUND(I145*H145,2)</f>
        <v>0</v>
      </c>
      <c r="K145" s="227"/>
      <c r="L145" s="45"/>
      <c r="M145" s="228" t="s">
        <v>1</v>
      </c>
      <c r="N145" s="229" t="s">
        <v>42</v>
      </c>
      <c r="O145" s="92"/>
      <c r="P145" s="230">
        <f>O145*H145</f>
        <v>0</v>
      </c>
      <c r="Q145" s="230">
        <v>0</v>
      </c>
      <c r="R145" s="230">
        <f>Q145*H145</f>
        <v>0</v>
      </c>
      <c r="S145" s="230">
        <v>0</v>
      </c>
      <c r="T145" s="231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2" t="s">
        <v>143</v>
      </c>
      <c r="AT145" s="232" t="s">
        <v>147</v>
      </c>
      <c r="AU145" s="232" t="s">
        <v>77</v>
      </c>
      <c r="AY145" s="18" t="s">
        <v>144</v>
      </c>
      <c r="BE145" s="233">
        <f>IF(N145="základní",J145,0)</f>
        <v>0</v>
      </c>
      <c r="BF145" s="233">
        <f>IF(N145="snížená",J145,0)</f>
        <v>0</v>
      </c>
      <c r="BG145" s="233">
        <f>IF(N145="zákl. přenesená",J145,0)</f>
        <v>0</v>
      </c>
      <c r="BH145" s="233">
        <f>IF(N145="sníž. přenesená",J145,0)</f>
        <v>0</v>
      </c>
      <c r="BI145" s="233">
        <f>IF(N145="nulová",J145,0)</f>
        <v>0</v>
      </c>
      <c r="BJ145" s="18" t="s">
        <v>85</v>
      </c>
      <c r="BK145" s="233">
        <f>ROUND(I145*H145,2)</f>
        <v>0</v>
      </c>
      <c r="BL145" s="18" t="s">
        <v>143</v>
      </c>
      <c r="BM145" s="232" t="s">
        <v>342</v>
      </c>
    </row>
    <row r="146" s="13" customFormat="1">
      <c r="A146" s="13"/>
      <c r="B146" s="243"/>
      <c r="C146" s="244"/>
      <c r="D146" s="234" t="s">
        <v>216</v>
      </c>
      <c r="E146" s="245" t="s">
        <v>1</v>
      </c>
      <c r="F146" s="246" t="s">
        <v>703</v>
      </c>
      <c r="G146" s="244"/>
      <c r="H146" s="247">
        <v>58</v>
      </c>
      <c r="I146" s="248"/>
      <c r="J146" s="244"/>
      <c r="K146" s="244"/>
      <c r="L146" s="249"/>
      <c r="M146" s="250"/>
      <c r="N146" s="251"/>
      <c r="O146" s="251"/>
      <c r="P146" s="251"/>
      <c r="Q146" s="251"/>
      <c r="R146" s="251"/>
      <c r="S146" s="251"/>
      <c r="T146" s="25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53" t="s">
        <v>216</v>
      </c>
      <c r="AU146" s="253" t="s">
        <v>77</v>
      </c>
      <c r="AV146" s="13" t="s">
        <v>87</v>
      </c>
      <c r="AW146" s="13" t="s">
        <v>34</v>
      </c>
      <c r="AX146" s="13" t="s">
        <v>77</v>
      </c>
      <c r="AY146" s="253" t="s">
        <v>144</v>
      </c>
    </row>
    <row r="147" s="14" customFormat="1">
      <c r="A147" s="14"/>
      <c r="B147" s="254"/>
      <c r="C147" s="255"/>
      <c r="D147" s="234" t="s">
        <v>216</v>
      </c>
      <c r="E147" s="256" t="s">
        <v>1</v>
      </c>
      <c r="F147" s="257" t="s">
        <v>236</v>
      </c>
      <c r="G147" s="255"/>
      <c r="H147" s="258">
        <v>58</v>
      </c>
      <c r="I147" s="259"/>
      <c r="J147" s="255"/>
      <c r="K147" s="255"/>
      <c r="L147" s="260"/>
      <c r="M147" s="261"/>
      <c r="N147" s="262"/>
      <c r="O147" s="262"/>
      <c r="P147" s="262"/>
      <c r="Q147" s="262"/>
      <c r="R147" s="262"/>
      <c r="S147" s="262"/>
      <c r="T147" s="263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64" t="s">
        <v>216</v>
      </c>
      <c r="AU147" s="264" t="s">
        <v>77</v>
      </c>
      <c r="AV147" s="14" t="s">
        <v>143</v>
      </c>
      <c r="AW147" s="14" t="s">
        <v>34</v>
      </c>
      <c r="AX147" s="14" t="s">
        <v>85</v>
      </c>
      <c r="AY147" s="264" t="s">
        <v>144</v>
      </c>
    </row>
    <row r="148" s="2" customFormat="1" ht="16.5" customHeight="1">
      <c r="A148" s="39"/>
      <c r="B148" s="40"/>
      <c r="C148" s="220" t="s">
        <v>286</v>
      </c>
      <c r="D148" s="220" t="s">
        <v>147</v>
      </c>
      <c r="E148" s="221" t="s">
        <v>1205</v>
      </c>
      <c r="F148" s="222" t="s">
        <v>1206</v>
      </c>
      <c r="G148" s="223" t="s">
        <v>214</v>
      </c>
      <c r="H148" s="224">
        <v>9.5999999999999996</v>
      </c>
      <c r="I148" s="225"/>
      <c r="J148" s="226">
        <f>ROUND(I148*H148,2)</f>
        <v>0</v>
      </c>
      <c r="K148" s="227"/>
      <c r="L148" s="45"/>
      <c r="M148" s="228" t="s">
        <v>1</v>
      </c>
      <c r="N148" s="229" t="s">
        <v>42</v>
      </c>
      <c r="O148" s="92"/>
      <c r="P148" s="230">
        <f>O148*H148</f>
        <v>0</v>
      </c>
      <c r="Q148" s="230">
        <v>0</v>
      </c>
      <c r="R148" s="230">
        <f>Q148*H148</f>
        <v>0</v>
      </c>
      <c r="S148" s="230">
        <v>0</v>
      </c>
      <c r="T148" s="231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2" t="s">
        <v>143</v>
      </c>
      <c r="AT148" s="232" t="s">
        <v>147</v>
      </c>
      <c r="AU148" s="232" t="s">
        <v>77</v>
      </c>
      <c r="AY148" s="18" t="s">
        <v>144</v>
      </c>
      <c r="BE148" s="233">
        <f>IF(N148="základní",J148,0)</f>
        <v>0</v>
      </c>
      <c r="BF148" s="233">
        <f>IF(N148="snížená",J148,0)</f>
        <v>0</v>
      </c>
      <c r="BG148" s="233">
        <f>IF(N148="zákl. přenesená",J148,0)</f>
        <v>0</v>
      </c>
      <c r="BH148" s="233">
        <f>IF(N148="sníž. přenesená",J148,0)</f>
        <v>0</v>
      </c>
      <c r="BI148" s="233">
        <f>IF(N148="nulová",J148,0)</f>
        <v>0</v>
      </c>
      <c r="BJ148" s="18" t="s">
        <v>85</v>
      </c>
      <c r="BK148" s="233">
        <f>ROUND(I148*H148,2)</f>
        <v>0</v>
      </c>
      <c r="BL148" s="18" t="s">
        <v>143</v>
      </c>
      <c r="BM148" s="232" t="s">
        <v>352</v>
      </c>
    </row>
    <row r="149" s="2" customFormat="1" ht="21.75" customHeight="1">
      <c r="A149" s="39"/>
      <c r="B149" s="40"/>
      <c r="C149" s="220" t="s">
        <v>290</v>
      </c>
      <c r="D149" s="220" t="s">
        <v>147</v>
      </c>
      <c r="E149" s="221" t="s">
        <v>1207</v>
      </c>
      <c r="F149" s="222" t="s">
        <v>1208</v>
      </c>
      <c r="G149" s="223" t="s">
        <v>229</v>
      </c>
      <c r="H149" s="224">
        <v>0.59999999999999998</v>
      </c>
      <c r="I149" s="225"/>
      <c r="J149" s="226">
        <f>ROUND(I149*H149,2)</f>
        <v>0</v>
      </c>
      <c r="K149" s="227"/>
      <c r="L149" s="45"/>
      <c r="M149" s="228" t="s">
        <v>1</v>
      </c>
      <c r="N149" s="229" t="s">
        <v>42</v>
      </c>
      <c r="O149" s="92"/>
      <c r="P149" s="230">
        <f>O149*H149</f>
        <v>0</v>
      </c>
      <c r="Q149" s="230">
        <v>0</v>
      </c>
      <c r="R149" s="230">
        <f>Q149*H149</f>
        <v>0</v>
      </c>
      <c r="S149" s="230">
        <v>0</v>
      </c>
      <c r="T149" s="231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2" t="s">
        <v>143</v>
      </c>
      <c r="AT149" s="232" t="s">
        <v>147</v>
      </c>
      <c r="AU149" s="232" t="s">
        <v>77</v>
      </c>
      <c r="AY149" s="18" t="s">
        <v>144</v>
      </c>
      <c r="BE149" s="233">
        <f>IF(N149="základní",J149,0)</f>
        <v>0</v>
      </c>
      <c r="BF149" s="233">
        <f>IF(N149="snížená",J149,0)</f>
        <v>0</v>
      </c>
      <c r="BG149" s="233">
        <f>IF(N149="zákl. přenesená",J149,0)</f>
        <v>0</v>
      </c>
      <c r="BH149" s="233">
        <f>IF(N149="sníž. přenesená",J149,0)</f>
        <v>0</v>
      </c>
      <c r="BI149" s="233">
        <f>IF(N149="nulová",J149,0)</f>
        <v>0</v>
      </c>
      <c r="BJ149" s="18" t="s">
        <v>85</v>
      </c>
      <c r="BK149" s="233">
        <f>ROUND(I149*H149,2)</f>
        <v>0</v>
      </c>
      <c r="BL149" s="18" t="s">
        <v>143</v>
      </c>
      <c r="BM149" s="232" t="s">
        <v>364</v>
      </c>
    </row>
    <row r="150" s="2" customFormat="1" ht="16.5" customHeight="1">
      <c r="A150" s="39"/>
      <c r="B150" s="40"/>
      <c r="C150" s="220" t="s">
        <v>294</v>
      </c>
      <c r="D150" s="220" t="s">
        <v>147</v>
      </c>
      <c r="E150" s="221" t="s">
        <v>1209</v>
      </c>
      <c r="F150" s="222" t="s">
        <v>1210</v>
      </c>
      <c r="G150" s="223" t="s">
        <v>214</v>
      </c>
      <c r="H150" s="224">
        <v>24</v>
      </c>
      <c r="I150" s="225"/>
      <c r="J150" s="226">
        <f>ROUND(I150*H150,2)</f>
        <v>0</v>
      </c>
      <c r="K150" s="227"/>
      <c r="L150" s="45"/>
      <c r="M150" s="228" t="s">
        <v>1</v>
      </c>
      <c r="N150" s="229" t="s">
        <v>42</v>
      </c>
      <c r="O150" s="92"/>
      <c r="P150" s="230">
        <f>O150*H150</f>
        <v>0</v>
      </c>
      <c r="Q150" s="230">
        <v>0</v>
      </c>
      <c r="R150" s="230">
        <f>Q150*H150</f>
        <v>0</v>
      </c>
      <c r="S150" s="230">
        <v>0</v>
      </c>
      <c r="T150" s="231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2" t="s">
        <v>143</v>
      </c>
      <c r="AT150" s="232" t="s">
        <v>147</v>
      </c>
      <c r="AU150" s="232" t="s">
        <v>77</v>
      </c>
      <c r="AY150" s="18" t="s">
        <v>144</v>
      </c>
      <c r="BE150" s="233">
        <f>IF(N150="základní",J150,0)</f>
        <v>0</v>
      </c>
      <c r="BF150" s="233">
        <f>IF(N150="snížená",J150,0)</f>
        <v>0</v>
      </c>
      <c r="BG150" s="233">
        <f>IF(N150="zákl. přenesená",J150,0)</f>
        <v>0</v>
      </c>
      <c r="BH150" s="233">
        <f>IF(N150="sníž. přenesená",J150,0)</f>
        <v>0</v>
      </c>
      <c r="BI150" s="233">
        <f>IF(N150="nulová",J150,0)</f>
        <v>0</v>
      </c>
      <c r="BJ150" s="18" t="s">
        <v>85</v>
      </c>
      <c r="BK150" s="233">
        <f>ROUND(I150*H150,2)</f>
        <v>0</v>
      </c>
      <c r="BL150" s="18" t="s">
        <v>143</v>
      </c>
      <c r="BM150" s="232" t="s">
        <v>373</v>
      </c>
    </row>
    <row r="151" s="13" customFormat="1">
      <c r="A151" s="13"/>
      <c r="B151" s="243"/>
      <c r="C151" s="244"/>
      <c r="D151" s="234" t="s">
        <v>216</v>
      </c>
      <c r="E151" s="245" t="s">
        <v>1</v>
      </c>
      <c r="F151" s="246" t="s">
        <v>325</v>
      </c>
      <c r="G151" s="244"/>
      <c r="H151" s="247">
        <v>24</v>
      </c>
      <c r="I151" s="248"/>
      <c r="J151" s="244"/>
      <c r="K151" s="244"/>
      <c r="L151" s="249"/>
      <c r="M151" s="250"/>
      <c r="N151" s="251"/>
      <c r="O151" s="251"/>
      <c r="P151" s="251"/>
      <c r="Q151" s="251"/>
      <c r="R151" s="251"/>
      <c r="S151" s="251"/>
      <c r="T151" s="252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53" t="s">
        <v>216</v>
      </c>
      <c r="AU151" s="253" t="s">
        <v>77</v>
      </c>
      <c r="AV151" s="13" t="s">
        <v>87</v>
      </c>
      <c r="AW151" s="13" t="s">
        <v>34</v>
      </c>
      <c r="AX151" s="13" t="s">
        <v>77</v>
      </c>
      <c r="AY151" s="253" t="s">
        <v>144</v>
      </c>
    </row>
    <row r="152" s="14" customFormat="1">
      <c r="A152" s="14"/>
      <c r="B152" s="254"/>
      <c r="C152" s="255"/>
      <c r="D152" s="234" t="s">
        <v>216</v>
      </c>
      <c r="E152" s="256" t="s">
        <v>1</v>
      </c>
      <c r="F152" s="257" t="s">
        <v>236</v>
      </c>
      <c r="G152" s="255"/>
      <c r="H152" s="258">
        <v>24</v>
      </c>
      <c r="I152" s="259"/>
      <c r="J152" s="255"/>
      <c r="K152" s="255"/>
      <c r="L152" s="260"/>
      <c r="M152" s="261"/>
      <c r="N152" s="262"/>
      <c r="O152" s="262"/>
      <c r="P152" s="262"/>
      <c r="Q152" s="262"/>
      <c r="R152" s="262"/>
      <c r="S152" s="262"/>
      <c r="T152" s="263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64" t="s">
        <v>216</v>
      </c>
      <c r="AU152" s="264" t="s">
        <v>77</v>
      </c>
      <c r="AV152" s="14" t="s">
        <v>143</v>
      </c>
      <c r="AW152" s="14" t="s">
        <v>34</v>
      </c>
      <c r="AX152" s="14" t="s">
        <v>85</v>
      </c>
      <c r="AY152" s="264" t="s">
        <v>144</v>
      </c>
    </row>
    <row r="153" s="2" customFormat="1" ht="16.5" customHeight="1">
      <c r="A153" s="39"/>
      <c r="B153" s="40"/>
      <c r="C153" s="220" t="s">
        <v>298</v>
      </c>
      <c r="D153" s="220" t="s">
        <v>147</v>
      </c>
      <c r="E153" s="221" t="s">
        <v>1211</v>
      </c>
      <c r="F153" s="222" t="s">
        <v>1212</v>
      </c>
      <c r="G153" s="223" t="s">
        <v>214</v>
      </c>
      <c r="H153" s="224">
        <v>28.300000000000001</v>
      </c>
      <c r="I153" s="225"/>
      <c r="J153" s="226">
        <f>ROUND(I153*H153,2)</f>
        <v>0</v>
      </c>
      <c r="K153" s="227"/>
      <c r="L153" s="45"/>
      <c r="M153" s="228" t="s">
        <v>1</v>
      </c>
      <c r="N153" s="229" t="s">
        <v>42</v>
      </c>
      <c r="O153" s="92"/>
      <c r="P153" s="230">
        <f>O153*H153</f>
        <v>0</v>
      </c>
      <c r="Q153" s="230">
        <v>0</v>
      </c>
      <c r="R153" s="230">
        <f>Q153*H153</f>
        <v>0</v>
      </c>
      <c r="S153" s="230">
        <v>0</v>
      </c>
      <c r="T153" s="231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32" t="s">
        <v>143</v>
      </c>
      <c r="AT153" s="232" t="s">
        <v>147</v>
      </c>
      <c r="AU153" s="232" t="s">
        <v>77</v>
      </c>
      <c r="AY153" s="18" t="s">
        <v>144</v>
      </c>
      <c r="BE153" s="233">
        <f>IF(N153="základní",J153,0)</f>
        <v>0</v>
      </c>
      <c r="BF153" s="233">
        <f>IF(N153="snížená",J153,0)</f>
        <v>0</v>
      </c>
      <c r="BG153" s="233">
        <f>IF(N153="zákl. přenesená",J153,0)</f>
        <v>0</v>
      </c>
      <c r="BH153" s="233">
        <f>IF(N153="sníž. přenesená",J153,0)</f>
        <v>0</v>
      </c>
      <c r="BI153" s="233">
        <f>IF(N153="nulová",J153,0)</f>
        <v>0</v>
      </c>
      <c r="BJ153" s="18" t="s">
        <v>85</v>
      </c>
      <c r="BK153" s="233">
        <f>ROUND(I153*H153,2)</f>
        <v>0</v>
      </c>
      <c r="BL153" s="18" t="s">
        <v>143</v>
      </c>
      <c r="BM153" s="232" t="s">
        <v>383</v>
      </c>
    </row>
    <row r="154" s="13" customFormat="1">
      <c r="A154" s="13"/>
      <c r="B154" s="243"/>
      <c r="C154" s="244"/>
      <c r="D154" s="234" t="s">
        <v>216</v>
      </c>
      <c r="E154" s="245" t="s">
        <v>1</v>
      </c>
      <c r="F154" s="246" t="s">
        <v>1213</v>
      </c>
      <c r="G154" s="244"/>
      <c r="H154" s="247">
        <v>28.300000000000001</v>
      </c>
      <c r="I154" s="248"/>
      <c r="J154" s="244"/>
      <c r="K154" s="244"/>
      <c r="L154" s="249"/>
      <c r="M154" s="250"/>
      <c r="N154" s="251"/>
      <c r="O154" s="251"/>
      <c r="P154" s="251"/>
      <c r="Q154" s="251"/>
      <c r="R154" s="251"/>
      <c r="S154" s="251"/>
      <c r="T154" s="252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53" t="s">
        <v>216</v>
      </c>
      <c r="AU154" s="253" t="s">
        <v>77</v>
      </c>
      <c r="AV154" s="13" t="s">
        <v>87</v>
      </c>
      <c r="AW154" s="13" t="s">
        <v>34</v>
      </c>
      <c r="AX154" s="13" t="s">
        <v>77</v>
      </c>
      <c r="AY154" s="253" t="s">
        <v>144</v>
      </c>
    </row>
    <row r="155" s="14" customFormat="1">
      <c r="A155" s="14"/>
      <c r="B155" s="254"/>
      <c r="C155" s="255"/>
      <c r="D155" s="234" t="s">
        <v>216</v>
      </c>
      <c r="E155" s="256" t="s">
        <v>1</v>
      </c>
      <c r="F155" s="257" t="s">
        <v>236</v>
      </c>
      <c r="G155" s="255"/>
      <c r="H155" s="258">
        <v>28.300000000000001</v>
      </c>
      <c r="I155" s="259"/>
      <c r="J155" s="255"/>
      <c r="K155" s="255"/>
      <c r="L155" s="260"/>
      <c r="M155" s="261"/>
      <c r="N155" s="262"/>
      <c r="O155" s="262"/>
      <c r="P155" s="262"/>
      <c r="Q155" s="262"/>
      <c r="R155" s="262"/>
      <c r="S155" s="262"/>
      <c r="T155" s="263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64" t="s">
        <v>216</v>
      </c>
      <c r="AU155" s="264" t="s">
        <v>77</v>
      </c>
      <c r="AV155" s="14" t="s">
        <v>143</v>
      </c>
      <c r="AW155" s="14" t="s">
        <v>34</v>
      </c>
      <c r="AX155" s="14" t="s">
        <v>85</v>
      </c>
      <c r="AY155" s="264" t="s">
        <v>144</v>
      </c>
    </row>
    <row r="156" s="2" customFormat="1" ht="21.75" customHeight="1">
      <c r="A156" s="39"/>
      <c r="B156" s="40"/>
      <c r="C156" s="220" t="s">
        <v>304</v>
      </c>
      <c r="D156" s="220" t="s">
        <v>147</v>
      </c>
      <c r="E156" s="221" t="s">
        <v>1214</v>
      </c>
      <c r="F156" s="222" t="s">
        <v>1215</v>
      </c>
      <c r="G156" s="223" t="s">
        <v>229</v>
      </c>
      <c r="H156" s="224">
        <v>0.59999999999999998</v>
      </c>
      <c r="I156" s="225"/>
      <c r="J156" s="226">
        <f>ROUND(I156*H156,2)</f>
        <v>0</v>
      </c>
      <c r="K156" s="227"/>
      <c r="L156" s="45"/>
      <c r="M156" s="228" t="s">
        <v>1</v>
      </c>
      <c r="N156" s="229" t="s">
        <v>42</v>
      </c>
      <c r="O156" s="92"/>
      <c r="P156" s="230">
        <f>O156*H156</f>
        <v>0</v>
      </c>
      <c r="Q156" s="230">
        <v>0</v>
      </c>
      <c r="R156" s="230">
        <f>Q156*H156</f>
        <v>0</v>
      </c>
      <c r="S156" s="230">
        <v>0</v>
      </c>
      <c r="T156" s="231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32" t="s">
        <v>143</v>
      </c>
      <c r="AT156" s="232" t="s">
        <v>147</v>
      </c>
      <c r="AU156" s="232" t="s">
        <v>77</v>
      </c>
      <c r="AY156" s="18" t="s">
        <v>144</v>
      </c>
      <c r="BE156" s="233">
        <f>IF(N156="základní",J156,0)</f>
        <v>0</v>
      </c>
      <c r="BF156" s="233">
        <f>IF(N156="snížená",J156,0)</f>
        <v>0</v>
      </c>
      <c r="BG156" s="233">
        <f>IF(N156="zákl. přenesená",J156,0)</f>
        <v>0</v>
      </c>
      <c r="BH156" s="233">
        <f>IF(N156="sníž. přenesená",J156,0)</f>
        <v>0</v>
      </c>
      <c r="BI156" s="233">
        <f>IF(N156="nulová",J156,0)</f>
        <v>0</v>
      </c>
      <c r="BJ156" s="18" t="s">
        <v>85</v>
      </c>
      <c r="BK156" s="233">
        <f>ROUND(I156*H156,2)</f>
        <v>0</v>
      </c>
      <c r="BL156" s="18" t="s">
        <v>143</v>
      </c>
      <c r="BM156" s="232" t="s">
        <v>618</v>
      </c>
    </row>
    <row r="157" s="2" customFormat="1" ht="21.75" customHeight="1">
      <c r="A157" s="39"/>
      <c r="B157" s="40"/>
      <c r="C157" s="220" t="s">
        <v>308</v>
      </c>
      <c r="D157" s="220" t="s">
        <v>147</v>
      </c>
      <c r="E157" s="221" t="s">
        <v>1216</v>
      </c>
      <c r="F157" s="222" t="s">
        <v>1217</v>
      </c>
      <c r="G157" s="223" t="s">
        <v>214</v>
      </c>
      <c r="H157" s="224">
        <v>4.7999999999999998</v>
      </c>
      <c r="I157" s="225"/>
      <c r="J157" s="226">
        <f>ROUND(I157*H157,2)</f>
        <v>0</v>
      </c>
      <c r="K157" s="227"/>
      <c r="L157" s="45"/>
      <c r="M157" s="228" t="s">
        <v>1</v>
      </c>
      <c r="N157" s="229" t="s">
        <v>42</v>
      </c>
      <c r="O157" s="92"/>
      <c r="P157" s="230">
        <f>O157*H157</f>
        <v>0</v>
      </c>
      <c r="Q157" s="230">
        <v>0</v>
      </c>
      <c r="R157" s="230">
        <f>Q157*H157</f>
        <v>0</v>
      </c>
      <c r="S157" s="230">
        <v>0</v>
      </c>
      <c r="T157" s="231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32" t="s">
        <v>143</v>
      </c>
      <c r="AT157" s="232" t="s">
        <v>147</v>
      </c>
      <c r="AU157" s="232" t="s">
        <v>77</v>
      </c>
      <c r="AY157" s="18" t="s">
        <v>144</v>
      </c>
      <c r="BE157" s="233">
        <f>IF(N157="základní",J157,0)</f>
        <v>0</v>
      </c>
      <c r="BF157" s="233">
        <f>IF(N157="snížená",J157,0)</f>
        <v>0</v>
      </c>
      <c r="BG157" s="233">
        <f>IF(N157="zákl. přenesená",J157,0)</f>
        <v>0</v>
      </c>
      <c r="BH157" s="233">
        <f>IF(N157="sníž. přenesená",J157,0)</f>
        <v>0</v>
      </c>
      <c r="BI157" s="233">
        <f>IF(N157="nulová",J157,0)</f>
        <v>0</v>
      </c>
      <c r="BJ157" s="18" t="s">
        <v>85</v>
      </c>
      <c r="BK157" s="233">
        <f>ROUND(I157*H157,2)</f>
        <v>0</v>
      </c>
      <c r="BL157" s="18" t="s">
        <v>143</v>
      </c>
      <c r="BM157" s="232" t="s">
        <v>627</v>
      </c>
    </row>
    <row r="158" s="2" customFormat="1" ht="21.75" customHeight="1">
      <c r="A158" s="39"/>
      <c r="B158" s="40"/>
      <c r="C158" s="220" t="s">
        <v>7</v>
      </c>
      <c r="D158" s="220" t="s">
        <v>147</v>
      </c>
      <c r="E158" s="221" t="s">
        <v>1218</v>
      </c>
      <c r="F158" s="222" t="s">
        <v>1219</v>
      </c>
      <c r="G158" s="223" t="s">
        <v>157</v>
      </c>
      <c r="H158" s="224">
        <v>4</v>
      </c>
      <c r="I158" s="225"/>
      <c r="J158" s="226">
        <f>ROUND(I158*H158,2)</f>
        <v>0</v>
      </c>
      <c r="K158" s="227"/>
      <c r="L158" s="45"/>
      <c r="M158" s="228" t="s">
        <v>1</v>
      </c>
      <c r="N158" s="229" t="s">
        <v>42</v>
      </c>
      <c r="O158" s="92"/>
      <c r="P158" s="230">
        <f>O158*H158</f>
        <v>0</v>
      </c>
      <c r="Q158" s="230">
        <v>0</v>
      </c>
      <c r="R158" s="230">
        <f>Q158*H158</f>
        <v>0</v>
      </c>
      <c r="S158" s="230">
        <v>0</v>
      </c>
      <c r="T158" s="231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32" t="s">
        <v>143</v>
      </c>
      <c r="AT158" s="232" t="s">
        <v>147</v>
      </c>
      <c r="AU158" s="232" t="s">
        <v>77</v>
      </c>
      <c r="AY158" s="18" t="s">
        <v>144</v>
      </c>
      <c r="BE158" s="233">
        <f>IF(N158="základní",J158,0)</f>
        <v>0</v>
      </c>
      <c r="BF158" s="233">
        <f>IF(N158="snížená",J158,0)</f>
        <v>0</v>
      </c>
      <c r="BG158" s="233">
        <f>IF(N158="zákl. přenesená",J158,0)</f>
        <v>0</v>
      </c>
      <c r="BH158" s="233">
        <f>IF(N158="sníž. přenesená",J158,0)</f>
        <v>0</v>
      </c>
      <c r="BI158" s="233">
        <f>IF(N158="nulová",J158,0)</f>
        <v>0</v>
      </c>
      <c r="BJ158" s="18" t="s">
        <v>85</v>
      </c>
      <c r="BK158" s="233">
        <f>ROUND(I158*H158,2)</f>
        <v>0</v>
      </c>
      <c r="BL158" s="18" t="s">
        <v>143</v>
      </c>
      <c r="BM158" s="232" t="s">
        <v>636</v>
      </c>
    </row>
    <row r="159" s="2" customFormat="1" ht="21.75" customHeight="1">
      <c r="A159" s="39"/>
      <c r="B159" s="40"/>
      <c r="C159" s="220" t="s">
        <v>315</v>
      </c>
      <c r="D159" s="220" t="s">
        <v>147</v>
      </c>
      <c r="E159" s="221" t="s">
        <v>1220</v>
      </c>
      <c r="F159" s="222" t="s">
        <v>1221</v>
      </c>
      <c r="G159" s="223" t="s">
        <v>214</v>
      </c>
      <c r="H159" s="224">
        <v>2.7000000000000002</v>
      </c>
      <c r="I159" s="225"/>
      <c r="J159" s="226">
        <f>ROUND(I159*H159,2)</f>
        <v>0</v>
      </c>
      <c r="K159" s="227"/>
      <c r="L159" s="45"/>
      <c r="M159" s="228" t="s">
        <v>1</v>
      </c>
      <c r="N159" s="229" t="s">
        <v>42</v>
      </c>
      <c r="O159" s="92"/>
      <c r="P159" s="230">
        <f>O159*H159</f>
        <v>0</v>
      </c>
      <c r="Q159" s="230">
        <v>0</v>
      </c>
      <c r="R159" s="230">
        <f>Q159*H159</f>
        <v>0</v>
      </c>
      <c r="S159" s="230">
        <v>0</v>
      </c>
      <c r="T159" s="231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32" t="s">
        <v>143</v>
      </c>
      <c r="AT159" s="232" t="s">
        <v>147</v>
      </c>
      <c r="AU159" s="232" t="s">
        <v>77</v>
      </c>
      <c r="AY159" s="18" t="s">
        <v>144</v>
      </c>
      <c r="BE159" s="233">
        <f>IF(N159="základní",J159,0)</f>
        <v>0</v>
      </c>
      <c r="BF159" s="233">
        <f>IF(N159="snížená",J159,0)</f>
        <v>0</v>
      </c>
      <c r="BG159" s="233">
        <f>IF(N159="zákl. přenesená",J159,0)</f>
        <v>0</v>
      </c>
      <c r="BH159" s="233">
        <f>IF(N159="sníž. přenesená",J159,0)</f>
        <v>0</v>
      </c>
      <c r="BI159" s="233">
        <f>IF(N159="nulová",J159,0)</f>
        <v>0</v>
      </c>
      <c r="BJ159" s="18" t="s">
        <v>85</v>
      </c>
      <c r="BK159" s="233">
        <f>ROUND(I159*H159,2)</f>
        <v>0</v>
      </c>
      <c r="BL159" s="18" t="s">
        <v>143</v>
      </c>
      <c r="BM159" s="232" t="s">
        <v>644</v>
      </c>
    </row>
    <row r="160" s="13" customFormat="1">
      <c r="A160" s="13"/>
      <c r="B160" s="243"/>
      <c r="C160" s="244"/>
      <c r="D160" s="234" t="s">
        <v>216</v>
      </c>
      <c r="E160" s="245" t="s">
        <v>1</v>
      </c>
      <c r="F160" s="246" t="s">
        <v>1222</v>
      </c>
      <c r="G160" s="244"/>
      <c r="H160" s="247">
        <v>2.7000000000000002</v>
      </c>
      <c r="I160" s="248"/>
      <c r="J160" s="244"/>
      <c r="K160" s="244"/>
      <c r="L160" s="249"/>
      <c r="M160" s="250"/>
      <c r="N160" s="251"/>
      <c r="O160" s="251"/>
      <c r="P160" s="251"/>
      <c r="Q160" s="251"/>
      <c r="R160" s="251"/>
      <c r="S160" s="251"/>
      <c r="T160" s="25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53" t="s">
        <v>216</v>
      </c>
      <c r="AU160" s="253" t="s">
        <v>77</v>
      </c>
      <c r="AV160" s="13" t="s">
        <v>87</v>
      </c>
      <c r="AW160" s="13" t="s">
        <v>34</v>
      </c>
      <c r="AX160" s="13" t="s">
        <v>77</v>
      </c>
      <c r="AY160" s="253" t="s">
        <v>144</v>
      </c>
    </row>
    <row r="161" s="14" customFormat="1">
      <c r="A161" s="14"/>
      <c r="B161" s="254"/>
      <c r="C161" s="255"/>
      <c r="D161" s="234" t="s">
        <v>216</v>
      </c>
      <c r="E161" s="256" t="s">
        <v>1</v>
      </c>
      <c r="F161" s="257" t="s">
        <v>236</v>
      </c>
      <c r="G161" s="255"/>
      <c r="H161" s="258">
        <v>2.7000000000000002</v>
      </c>
      <c r="I161" s="259"/>
      <c r="J161" s="255"/>
      <c r="K161" s="255"/>
      <c r="L161" s="260"/>
      <c r="M161" s="261"/>
      <c r="N161" s="262"/>
      <c r="O161" s="262"/>
      <c r="P161" s="262"/>
      <c r="Q161" s="262"/>
      <c r="R161" s="262"/>
      <c r="S161" s="262"/>
      <c r="T161" s="263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64" t="s">
        <v>216</v>
      </c>
      <c r="AU161" s="264" t="s">
        <v>77</v>
      </c>
      <c r="AV161" s="14" t="s">
        <v>143</v>
      </c>
      <c r="AW161" s="14" t="s">
        <v>34</v>
      </c>
      <c r="AX161" s="14" t="s">
        <v>85</v>
      </c>
      <c r="AY161" s="264" t="s">
        <v>144</v>
      </c>
    </row>
    <row r="162" s="2" customFormat="1" ht="21.75" customHeight="1">
      <c r="A162" s="39"/>
      <c r="B162" s="40"/>
      <c r="C162" s="220" t="s">
        <v>321</v>
      </c>
      <c r="D162" s="220" t="s">
        <v>147</v>
      </c>
      <c r="E162" s="221" t="s">
        <v>1223</v>
      </c>
      <c r="F162" s="222" t="s">
        <v>1224</v>
      </c>
      <c r="G162" s="223" t="s">
        <v>157</v>
      </c>
      <c r="H162" s="224">
        <v>1</v>
      </c>
      <c r="I162" s="225"/>
      <c r="J162" s="226">
        <f>ROUND(I162*H162,2)</f>
        <v>0</v>
      </c>
      <c r="K162" s="227"/>
      <c r="L162" s="45"/>
      <c r="M162" s="228" t="s">
        <v>1</v>
      </c>
      <c r="N162" s="229" t="s">
        <v>42</v>
      </c>
      <c r="O162" s="92"/>
      <c r="P162" s="230">
        <f>O162*H162</f>
        <v>0</v>
      </c>
      <c r="Q162" s="230">
        <v>0</v>
      </c>
      <c r="R162" s="230">
        <f>Q162*H162</f>
        <v>0</v>
      </c>
      <c r="S162" s="230">
        <v>0</v>
      </c>
      <c r="T162" s="231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32" t="s">
        <v>143</v>
      </c>
      <c r="AT162" s="232" t="s">
        <v>147</v>
      </c>
      <c r="AU162" s="232" t="s">
        <v>77</v>
      </c>
      <c r="AY162" s="18" t="s">
        <v>144</v>
      </c>
      <c r="BE162" s="233">
        <f>IF(N162="základní",J162,0)</f>
        <v>0</v>
      </c>
      <c r="BF162" s="233">
        <f>IF(N162="snížená",J162,0)</f>
        <v>0</v>
      </c>
      <c r="BG162" s="233">
        <f>IF(N162="zákl. přenesená",J162,0)</f>
        <v>0</v>
      </c>
      <c r="BH162" s="233">
        <f>IF(N162="sníž. přenesená",J162,0)</f>
        <v>0</v>
      </c>
      <c r="BI162" s="233">
        <f>IF(N162="nulová",J162,0)</f>
        <v>0</v>
      </c>
      <c r="BJ162" s="18" t="s">
        <v>85</v>
      </c>
      <c r="BK162" s="233">
        <f>ROUND(I162*H162,2)</f>
        <v>0</v>
      </c>
      <c r="BL162" s="18" t="s">
        <v>143</v>
      </c>
      <c r="BM162" s="232" t="s">
        <v>655</v>
      </c>
    </row>
    <row r="163" s="2" customFormat="1" ht="16.5" customHeight="1">
      <c r="A163" s="39"/>
      <c r="B163" s="40"/>
      <c r="C163" s="220" t="s">
        <v>325</v>
      </c>
      <c r="D163" s="220" t="s">
        <v>147</v>
      </c>
      <c r="E163" s="221" t="s">
        <v>1225</v>
      </c>
      <c r="F163" s="222" t="s">
        <v>1226</v>
      </c>
      <c r="G163" s="223" t="s">
        <v>157</v>
      </c>
      <c r="H163" s="224">
        <v>2</v>
      </c>
      <c r="I163" s="225"/>
      <c r="J163" s="226">
        <f>ROUND(I163*H163,2)</f>
        <v>0</v>
      </c>
      <c r="K163" s="227"/>
      <c r="L163" s="45"/>
      <c r="M163" s="228" t="s">
        <v>1</v>
      </c>
      <c r="N163" s="229" t="s">
        <v>42</v>
      </c>
      <c r="O163" s="92"/>
      <c r="P163" s="230">
        <f>O163*H163</f>
        <v>0</v>
      </c>
      <c r="Q163" s="230">
        <v>0</v>
      </c>
      <c r="R163" s="230">
        <f>Q163*H163</f>
        <v>0</v>
      </c>
      <c r="S163" s="230">
        <v>0</v>
      </c>
      <c r="T163" s="231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32" t="s">
        <v>143</v>
      </c>
      <c r="AT163" s="232" t="s">
        <v>147</v>
      </c>
      <c r="AU163" s="232" t="s">
        <v>77</v>
      </c>
      <c r="AY163" s="18" t="s">
        <v>144</v>
      </c>
      <c r="BE163" s="233">
        <f>IF(N163="základní",J163,0)</f>
        <v>0</v>
      </c>
      <c r="BF163" s="233">
        <f>IF(N163="snížená",J163,0)</f>
        <v>0</v>
      </c>
      <c r="BG163" s="233">
        <f>IF(N163="zákl. přenesená",J163,0)</f>
        <v>0</v>
      </c>
      <c r="BH163" s="233">
        <f>IF(N163="sníž. přenesená",J163,0)</f>
        <v>0</v>
      </c>
      <c r="BI163" s="233">
        <f>IF(N163="nulová",J163,0)</f>
        <v>0</v>
      </c>
      <c r="BJ163" s="18" t="s">
        <v>85</v>
      </c>
      <c r="BK163" s="233">
        <f>ROUND(I163*H163,2)</f>
        <v>0</v>
      </c>
      <c r="BL163" s="18" t="s">
        <v>143</v>
      </c>
      <c r="BM163" s="232" t="s">
        <v>663</v>
      </c>
    </row>
    <row r="164" s="2" customFormat="1" ht="21.75" customHeight="1">
      <c r="A164" s="39"/>
      <c r="B164" s="40"/>
      <c r="C164" s="220" t="s">
        <v>329</v>
      </c>
      <c r="D164" s="220" t="s">
        <v>147</v>
      </c>
      <c r="E164" s="221" t="s">
        <v>1227</v>
      </c>
      <c r="F164" s="222" t="s">
        <v>1228</v>
      </c>
      <c r="G164" s="223" t="s">
        <v>214</v>
      </c>
      <c r="H164" s="224">
        <v>2</v>
      </c>
      <c r="I164" s="225"/>
      <c r="J164" s="226">
        <f>ROUND(I164*H164,2)</f>
        <v>0</v>
      </c>
      <c r="K164" s="227"/>
      <c r="L164" s="45"/>
      <c r="M164" s="228" t="s">
        <v>1</v>
      </c>
      <c r="N164" s="229" t="s">
        <v>42</v>
      </c>
      <c r="O164" s="92"/>
      <c r="P164" s="230">
        <f>O164*H164</f>
        <v>0</v>
      </c>
      <c r="Q164" s="230">
        <v>0</v>
      </c>
      <c r="R164" s="230">
        <f>Q164*H164</f>
        <v>0</v>
      </c>
      <c r="S164" s="230">
        <v>0</v>
      </c>
      <c r="T164" s="231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32" t="s">
        <v>143</v>
      </c>
      <c r="AT164" s="232" t="s">
        <v>147</v>
      </c>
      <c r="AU164" s="232" t="s">
        <v>77</v>
      </c>
      <c r="AY164" s="18" t="s">
        <v>144</v>
      </c>
      <c r="BE164" s="233">
        <f>IF(N164="základní",J164,0)</f>
        <v>0</v>
      </c>
      <c r="BF164" s="233">
        <f>IF(N164="snížená",J164,0)</f>
        <v>0</v>
      </c>
      <c r="BG164" s="233">
        <f>IF(N164="zákl. přenesená",J164,0)</f>
        <v>0</v>
      </c>
      <c r="BH164" s="233">
        <f>IF(N164="sníž. přenesená",J164,0)</f>
        <v>0</v>
      </c>
      <c r="BI164" s="233">
        <f>IF(N164="nulová",J164,0)</f>
        <v>0</v>
      </c>
      <c r="BJ164" s="18" t="s">
        <v>85</v>
      </c>
      <c r="BK164" s="233">
        <f>ROUND(I164*H164,2)</f>
        <v>0</v>
      </c>
      <c r="BL164" s="18" t="s">
        <v>143</v>
      </c>
      <c r="BM164" s="232" t="s">
        <v>671</v>
      </c>
    </row>
    <row r="165" s="2" customFormat="1" ht="16.5" customHeight="1">
      <c r="A165" s="39"/>
      <c r="B165" s="40"/>
      <c r="C165" s="220" t="s">
        <v>333</v>
      </c>
      <c r="D165" s="220" t="s">
        <v>147</v>
      </c>
      <c r="E165" s="221" t="s">
        <v>1229</v>
      </c>
      <c r="F165" s="222" t="s">
        <v>1230</v>
      </c>
      <c r="G165" s="223" t="s">
        <v>214</v>
      </c>
      <c r="H165" s="224">
        <v>5.7599999999999998</v>
      </c>
      <c r="I165" s="225"/>
      <c r="J165" s="226">
        <f>ROUND(I165*H165,2)</f>
        <v>0</v>
      </c>
      <c r="K165" s="227"/>
      <c r="L165" s="45"/>
      <c r="M165" s="228" t="s">
        <v>1</v>
      </c>
      <c r="N165" s="229" t="s">
        <v>42</v>
      </c>
      <c r="O165" s="92"/>
      <c r="P165" s="230">
        <f>O165*H165</f>
        <v>0</v>
      </c>
      <c r="Q165" s="230">
        <v>0</v>
      </c>
      <c r="R165" s="230">
        <f>Q165*H165</f>
        <v>0</v>
      </c>
      <c r="S165" s="230">
        <v>0</v>
      </c>
      <c r="T165" s="231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32" t="s">
        <v>143</v>
      </c>
      <c r="AT165" s="232" t="s">
        <v>147</v>
      </c>
      <c r="AU165" s="232" t="s">
        <v>77</v>
      </c>
      <c r="AY165" s="18" t="s">
        <v>144</v>
      </c>
      <c r="BE165" s="233">
        <f>IF(N165="základní",J165,0)</f>
        <v>0</v>
      </c>
      <c r="BF165" s="233">
        <f>IF(N165="snížená",J165,0)</f>
        <v>0</v>
      </c>
      <c r="BG165" s="233">
        <f>IF(N165="zákl. přenesená",J165,0)</f>
        <v>0</v>
      </c>
      <c r="BH165" s="233">
        <f>IF(N165="sníž. přenesená",J165,0)</f>
        <v>0</v>
      </c>
      <c r="BI165" s="233">
        <f>IF(N165="nulová",J165,0)</f>
        <v>0</v>
      </c>
      <c r="BJ165" s="18" t="s">
        <v>85</v>
      </c>
      <c r="BK165" s="233">
        <f>ROUND(I165*H165,2)</f>
        <v>0</v>
      </c>
      <c r="BL165" s="18" t="s">
        <v>143</v>
      </c>
      <c r="BM165" s="232" t="s">
        <v>679</v>
      </c>
    </row>
    <row r="166" s="2" customFormat="1" ht="21.75" customHeight="1">
      <c r="A166" s="39"/>
      <c r="B166" s="40"/>
      <c r="C166" s="220" t="s">
        <v>337</v>
      </c>
      <c r="D166" s="220" t="s">
        <v>147</v>
      </c>
      <c r="E166" s="221" t="s">
        <v>1231</v>
      </c>
      <c r="F166" s="222" t="s">
        <v>1232</v>
      </c>
      <c r="G166" s="223" t="s">
        <v>214</v>
      </c>
      <c r="H166" s="224">
        <v>2.7000000000000002</v>
      </c>
      <c r="I166" s="225"/>
      <c r="J166" s="226">
        <f>ROUND(I166*H166,2)</f>
        <v>0</v>
      </c>
      <c r="K166" s="227"/>
      <c r="L166" s="45"/>
      <c r="M166" s="228" t="s">
        <v>1</v>
      </c>
      <c r="N166" s="229" t="s">
        <v>42</v>
      </c>
      <c r="O166" s="92"/>
      <c r="P166" s="230">
        <f>O166*H166</f>
        <v>0</v>
      </c>
      <c r="Q166" s="230">
        <v>0</v>
      </c>
      <c r="R166" s="230">
        <f>Q166*H166</f>
        <v>0</v>
      </c>
      <c r="S166" s="230">
        <v>0</v>
      </c>
      <c r="T166" s="231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32" t="s">
        <v>143</v>
      </c>
      <c r="AT166" s="232" t="s">
        <v>147</v>
      </c>
      <c r="AU166" s="232" t="s">
        <v>77</v>
      </c>
      <c r="AY166" s="18" t="s">
        <v>144</v>
      </c>
      <c r="BE166" s="233">
        <f>IF(N166="základní",J166,0)</f>
        <v>0</v>
      </c>
      <c r="BF166" s="233">
        <f>IF(N166="snížená",J166,0)</f>
        <v>0</v>
      </c>
      <c r="BG166" s="233">
        <f>IF(N166="zákl. přenesená",J166,0)</f>
        <v>0</v>
      </c>
      <c r="BH166" s="233">
        <f>IF(N166="sníž. přenesená",J166,0)</f>
        <v>0</v>
      </c>
      <c r="BI166" s="233">
        <f>IF(N166="nulová",J166,0)</f>
        <v>0</v>
      </c>
      <c r="BJ166" s="18" t="s">
        <v>85</v>
      </c>
      <c r="BK166" s="233">
        <f>ROUND(I166*H166,2)</f>
        <v>0</v>
      </c>
      <c r="BL166" s="18" t="s">
        <v>143</v>
      </c>
      <c r="BM166" s="232" t="s">
        <v>687</v>
      </c>
    </row>
    <row r="167" s="2" customFormat="1" ht="16.5" customHeight="1">
      <c r="A167" s="39"/>
      <c r="B167" s="40"/>
      <c r="C167" s="220" t="s">
        <v>342</v>
      </c>
      <c r="D167" s="220" t="s">
        <v>147</v>
      </c>
      <c r="E167" s="221" t="s">
        <v>1233</v>
      </c>
      <c r="F167" s="222" t="s">
        <v>1234</v>
      </c>
      <c r="G167" s="223" t="s">
        <v>224</v>
      </c>
      <c r="H167" s="224">
        <v>0.29999999999999999</v>
      </c>
      <c r="I167" s="225"/>
      <c r="J167" s="226">
        <f>ROUND(I167*H167,2)</f>
        <v>0</v>
      </c>
      <c r="K167" s="227"/>
      <c r="L167" s="45"/>
      <c r="M167" s="228" t="s">
        <v>1</v>
      </c>
      <c r="N167" s="229" t="s">
        <v>42</v>
      </c>
      <c r="O167" s="92"/>
      <c r="P167" s="230">
        <f>O167*H167</f>
        <v>0</v>
      </c>
      <c r="Q167" s="230">
        <v>0</v>
      </c>
      <c r="R167" s="230">
        <f>Q167*H167</f>
        <v>0</v>
      </c>
      <c r="S167" s="230">
        <v>0</v>
      </c>
      <c r="T167" s="231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32" t="s">
        <v>143</v>
      </c>
      <c r="AT167" s="232" t="s">
        <v>147</v>
      </c>
      <c r="AU167" s="232" t="s">
        <v>77</v>
      </c>
      <c r="AY167" s="18" t="s">
        <v>144</v>
      </c>
      <c r="BE167" s="233">
        <f>IF(N167="základní",J167,0)</f>
        <v>0</v>
      </c>
      <c r="BF167" s="233">
        <f>IF(N167="snížená",J167,0)</f>
        <v>0</v>
      </c>
      <c r="BG167" s="233">
        <f>IF(N167="zákl. přenesená",J167,0)</f>
        <v>0</v>
      </c>
      <c r="BH167" s="233">
        <f>IF(N167="sníž. přenesená",J167,0)</f>
        <v>0</v>
      </c>
      <c r="BI167" s="233">
        <f>IF(N167="nulová",J167,0)</f>
        <v>0</v>
      </c>
      <c r="BJ167" s="18" t="s">
        <v>85</v>
      </c>
      <c r="BK167" s="233">
        <f>ROUND(I167*H167,2)</f>
        <v>0</v>
      </c>
      <c r="BL167" s="18" t="s">
        <v>143</v>
      </c>
      <c r="BM167" s="232" t="s">
        <v>695</v>
      </c>
    </row>
    <row r="168" s="2" customFormat="1" ht="16.5" customHeight="1">
      <c r="A168" s="39"/>
      <c r="B168" s="40"/>
      <c r="C168" s="220" t="s">
        <v>347</v>
      </c>
      <c r="D168" s="220" t="s">
        <v>147</v>
      </c>
      <c r="E168" s="221" t="s">
        <v>1235</v>
      </c>
      <c r="F168" s="222" t="s">
        <v>1236</v>
      </c>
      <c r="G168" s="223" t="s">
        <v>224</v>
      </c>
      <c r="H168" s="224">
        <v>0.40000000000000002</v>
      </c>
      <c r="I168" s="225"/>
      <c r="J168" s="226">
        <f>ROUND(I168*H168,2)</f>
        <v>0</v>
      </c>
      <c r="K168" s="227"/>
      <c r="L168" s="45"/>
      <c r="M168" s="228" t="s">
        <v>1</v>
      </c>
      <c r="N168" s="229" t="s">
        <v>42</v>
      </c>
      <c r="O168" s="92"/>
      <c r="P168" s="230">
        <f>O168*H168</f>
        <v>0</v>
      </c>
      <c r="Q168" s="230">
        <v>0</v>
      </c>
      <c r="R168" s="230">
        <f>Q168*H168</f>
        <v>0</v>
      </c>
      <c r="S168" s="230">
        <v>0</v>
      </c>
      <c r="T168" s="231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32" t="s">
        <v>143</v>
      </c>
      <c r="AT168" s="232" t="s">
        <v>147</v>
      </c>
      <c r="AU168" s="232" t="s">
        <v>77</v>
      </c>
      <c r="AY168" s="18" t="s">
        <v>144</v>
      </c>
      <c r="BE168" s="233">
        <f>IF(N168="základní",J168,0)</f>
        <v>0</v>
      </c>
      <c r="BF168" s="233">
        <f>IF(N168="snížená",J168,0)</f>
        <v>0</v>
      </c>
      <c r="BG168" s="233">
        <f>IF(N168="zákl. přenesená",J168,0)</f>
        <v>0</v>
      </c>
      <c r="BH168" s="233">
        <f>IF(N168="sníž. přenesená",J168,0)</f>
        <v>0</v>
      </c>
      <c r="BI168" s="233">
        <f>IF(N168="nulová",J168,0)</f>
        <v>0</v>
      </c>
      <c r="BJ168" s="18" t="s">
        <v>85</v>
      </c>
      <c r="BK168" s="233">
        <f>ROUND(I168*H168,2)</f>
        <v>0</v>
      </c>
      <c r="BL168" s="18" t="s">
        <v>143</v>
      </c>
      <c r="BM168" s="232" t="s">
        <v>703</v>
      </c>
    </row>
    <row r="169" s="2" customFormat="1" ht="21.75" customHeight="1">
      <c r="A169" s="39"/>
      <c r="B169" s="40"/>
      <c r="C169" s="220" t="s">
        <v>352</v>
      </c>
      <c r="D169" s="220" t="s">
        <v>147</v>
      </c>
      <c r="E169" s="221" t="s">
        <v>1237</v>
      </c>
      <c r="F169" s="222" t="s">
        <v>1238</v>
      </c>
      <c r="G169" s="223" t="s">
        <v>157</v>
      </c>
      <c r="H169" s="224">
        <v>3</v>
      </c>
      <c r="I169" s="225"/>
      <c r="J169" s="226">
        <f>ROUND(I169*H169,2)</f>
        <v>0</v>
      </c>
      <c r="K169" s="227"/>
      <c r="L169" s="45"/>
      <c r="M169" s="228" t="s">
        <v>1</v>
      </c>
      <c r="N169" s="229" t="s">
        <v>42</v>
      </c>
      <c r="O169" s="92"/>
      <c r="P169" s="230">
        <f>O169*H169</f>
        <v>0</v>
      </c>
      <c r="Q169" s="230">
        <v>0</v>
      </c>
      <c r="R169" s="230">
        <f>Q169*H169</f>
        <v>0</v>
      </c>
      <c r="S169" s="230">
        <v>0</v>
      </c>
      <c r="T169" s="231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32" t="s">
        <v>143</v>
      </c>
      <c r="AT169" s="232" t="s">
        <v>147</v>
      </c>
      <c r="AU169" s="232" t="s">
        <v>77</v>
      </c>
      <c r="AY169" s="18" t="s">
        <v>144</v>
      </c>
      <c r="BE169" s="233">
        <f>IF(N169="základní",J169,0)</f>
        <v>0</v>
      </c>
      <c r="BF169" s="233">
        <f>IF(N169="snížená",J169,0)</f>
        <v>0</v>
      </c>
      <c r="BG169" s="233">
        <f>IF(N169="zákl. přenesená",J169,0)</f>
        <v>0</v>
      </c>
      <c r="BH169" s="233">
        <f>IF(N169="sníž. přenesená",J169,0)</f>
        <v>0</v>
      </c>
      <c r="BI169" s="233">
        <f>IF(N169="nulová",J169,0)</f>
        <v>0</v>
      </c>
      <c r="BJ169" s="18" t="s">
        <v>85</v>
      </c>
      <c r="BK169" s="233">
        <f>ROUND(I169*H169,2)</f>
        <v>0</v>
      </c>
      <c r="BL169" s="18" t="s">
        <v>143</v>
      </c>
      <c r="BM169" s="232" t="s">
        <v>711</v>
      </c>
    </row>
    <row r="170" s="13" customFormat="1">
      <c r="A170" s="13"/>
      <c r="B170" s="243"/>
      <c r="C170" s="244"/>
      <c r="D170" s="234" t="s">
        <v>216</v>
      </c>
      <c r="E170" s="245" t="s">
        <v>1</v>
      </c>
      <c r="F170" s="246" t="s">
        <v>159</v>
      </c>
      <c r="G170" s="244"/>
      <c r="H170" s="247">
        <v>3</v>
      </c>
      <c r="I170" s="248"/>
      <c r="J170" s="244"/>
      <c r="K170" s="244"/>
      <c r="L170" s="249"/>
      <c r="M170" s="250"/>
      <c r="N170" s="251"/>
      <c r="O170" s="251"/>
      <c r="P170" s="251"/>
      <c r="Q170" s="251"/>
      <c r="R170" s="251"/>
      <c r="S170" s="251"/>
      <c r="T170" s="25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53" t="s">
        <v>216</v>
      </c>
      <c r="AU170" s="253" t="s">
        <v>77</v>
      </c>
      <c r="AV170" s="13" t="s">
        <v>87</v>
      </c>
      <c r="AW170" s="13" t="s">
        <v>34</v>
      </c>
      <c r="AX170" s="13" t="s">
        <v>77</v>
      </c>
      <c r="AY170" s="253" t="s">
        <v>144</v>
      </c>
    </row>
    <row r="171" s="14" customFormat="1">
      <c r="A171" s="14"/>
      <c r="B171" s="254"/>
      <c r="C171" s="255"/>
      <c r="D171" s="234" t="s">
        <v>216</v>
      </c>
      <c r="E171" s="256" t="s">
        <v>1</v>
      </c>
      <c r="F171" s="257" t="s">
        <v>236</v>
      </c>
      <c r="G171" s="255"/>
      <c r="H171" s="258">
        <v>3</v>
      </c>
      <c r="I171" s="259"/>
      <c r="J171" s="255"/>
      <c r="K171" s="255"/>
      <c r="L171" s="260"/>
      <c r="M171" s="261"/>
      <c r="N171" s="262"/>
      <c r="O171" s="262"/>
      <c r="P171" s="262"/>
      <c r="Q171" s="262"/>
      <c r="R171" s="262"/>
      <c r="S171" s="262"/>
      <c r="T171" s="263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64" t="s">
        <v>216</v>
      </c>
      <c r="AU171" s="264" t="s">
        <v>77</v>
      </c>
      <c r="AV171" s="14" t="s">
        <v>143</v>
      </c>
      <c r="AW171" s="14" t="s">
        <v>34</v>
      </c>
      <c r="AX171" s="14" t="s">
        <v>85</v>
      </c>
      <c r="AY171" s="264" t="s">
        <v>144</v>
      </c>
    </row>
    <row r="172" s="2" customFormat="1" ht="16.5" customHeight="1">
      <c r="A172" s="39"/>
      <c r="B172" s="40"/>
      <c r="C172" s="220" t="s">
        <v>359</v>
      </c>
      <c r="D172" s="220" t="s">
        <v>147</v>
      </c>
      <c r="E172" s="221" t="s">
        <v>1239</v>
      </c>
      <c r="F172" s="222" t="s">
        <v>1240</v>
      </c>
      <c r="G172" s="223" t="s">
        <v>214</v>
      </c>
      <c r="H172" s="224">
        <v>12.1</v>
      </c>
      <c r="I172" s="225"/>
      <c r="J172" s="226">
        <f>ROUND(I172*H172,2)</f>
        <v>0</v>
      </c>
      <c r="K172" s="227"/>
      <c r="L172" s="45"/>
      <c r="M172" s="228" t="s">
        <v>1</v>
      </c>
      <c r="N172" s="229" t="s">
        <v>42</v>
      </c>
      <c r="O172" s="92"/>
      <c r="P172" s="230">
        <f>O172*H172</f>
        <v>0</v>
      </c>
      <c r="Q172" s="230">
        <v>0</v>
      </c>
      <c r="R172" s="230">
        <f>Q172*H172</f>
        <v>0</v>
      </c>
      <c r="S172" s="230">
        <v>0</v>
      </c>
      <c r="T172" s="231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32" t="s">
        <v>143</v>
      </c>
      <c r="AT172" s="232" t="s">
        <v>147</v>
      </c>
      <c r="AU172" s="232" t="s">
        <v>77</v>
      </c>
      <c r="AY172" s="18" t="s">
        <v>144</v>
      </c>
      <c r="BE172" s="233">
        <f>IF(N172="základní",J172,0)</f>
        <v>0</v>
      </c>
      <c r="BF172" s="233">
        <f>IF(N172="snížená",J172,0)</f>
        <v>0</v>
      </c>
      <c r="BG172" s="233">
        <f>IF(N172="zákl. přenesená",J172,0)</f>
        <v>0</v>
      </c>
      <c r="BH172" s="233">
        <f>IF(N172="sníž. přenesená",J172,0)</f>
        <v>0</v>
      </c>
      <c r="BI172" s="233">
        <f>IF(N172="nulová",J172,0)</f>
        <v>0</v>
      </c>
      <c r="BJ172" s="18" t="s">
        <v>85</v>
      </c>
      <c r="BK172" s="233">
        <f>ROUND(I172*H172,2)</f>
        <v>0</v>
      </c>
      <c r="BL172" s="18" t="s">
        <v>143</v>
      </c>
      <c r="BM172" s="232" t="s">
        <v>719</v>
      </c>
    </row>
    <row r="173" s="16" customFormat="1">
      <c r="A173" s="16"/>
      <c r="B173" s="295"/>
      <c r="C173" s="296"/>
      <c r="D173" s="234" t="s">
        <v>216</v>
      </c>
      <c r="E173" s="297" t="s">
        <v>1</v>
      </c>
      <c r="F173" s="298" t="s">
        <v>1241</v>
      </c>
      <c r="G173" s="296"/>
      <c r="H173" s="297" t="s">
        <v>1</v>
      </c>
      <c r="I173" s="299"/>
      <c r="J173" s="296"/>
      <c r="K173" s="296"/>
      <c r="L173" s="300"/>
      <c r="M173" s="301"/>
      <c r="N173" s="302"/>
      <c r="O173" s="302"/>
      <c r="P173" s="302"/>
      <c r="Q173" s="302"/>
      <c r="R173" s="302"/>
      <c r="S173" s="302"/>
      <c r="T173" s="303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T173" s="304" t="s">
        <v>216</v>
      </c>
      <c r="AU173" s="304" t="s">
        <v>77</v>
      </c>
      <c r="AV173" s="16" t="s">
        <v>85</v>
      </c>
      <c r="AW173" s="16" t="s">
        <v>34</v>
      </c>
      <c r="AX173" s="16" t="s">
        <v>77</v>
      </c>
      <c r="AY173" s="304" t="s">
        <v>144</v>
      </c>
    </row>
    <row r="174" s="13" customFormat="1">
      <c r="A174" s="13"/>
      <c r="B174" s="243"/>
      <c r="C174" s="244"/>
      <c r="D174" s="234" t="s">
        <v>216</v>
      </c>
      <c r="E174" s="245" t="s">
        <v>1</v>
      </c>
      <c r="F174" s="246" t="s">
        <v>1183</v>
      </c>
      <c r="G174" s="244"/>
      <c r="H174" s="247">
        <v>12.1</v>
      </c>
      <c r="I174" s="248"/>
      <c r="J174" s="244"/>
      <c r="K174" s="244"/>
      <c r="L174" s="249"/>
      <c r="M174" s="250"/>
      <c r="N174" s="251"/>
      <c r="O174" s="251"/>
      <c r="P174" s="251"/>
      <c r="Q174" s="251"/>
      <c r="R174" s="251"/>
      <c r="S174" s="251"/>
      <c r="T174" s="252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53" t="s">
        <v>216</v>
      </c>
      <c r="AU174" s="253" t="s">
        <v>77</v>
      </c>
      <c r="AV174" s="13" t="s">
        <v>87</v>
      </c>
      <c r="AW174" s="13" t="s">
        <v>34</v>
      </c>
      <c r="AX174" s="13" t="s">
        <v>77</v>
      </c>
      <c r="AY174" s="253" t="s">
        <v>144</v>
      </c>
    </row>
    <row r="175" s="14" customFormat="1">
      <c r="A175" s="14"/>
      <c r="B175" s="254"/>
      <c r="C175" s="255"/>
      <c r="D175" s="234" t="s">
        <v>216</v>
      </c>
      <c r="E175" s="256" t="s">
        <v>1</v>
      </c>
      <c r="F175" s="257" t="s">
        <v>236</v>
      </c>
      <c r="G175" s="255"/>
      <c r="H175" s="258">
        <v>12.1</v>
      </c>
      <c r="I175" s="259"/>
      <c r="J175" s="255"/>
      <c r="K175" s="255"/>
      <c r="L175" s="260"/>
      <c r="M175" s="261"/>
      <c r="N175" s="262"/>
      <c r="O175" s="262"/>
      <c r="P175" s="262"/>
      <c r="Q175" s="262"/>
      <c r="R175" s="262"/>
      <c r="S175" s="262"/>
      <c r="T175" s="263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64" t="s">
        <v>216</v>
      </c>
      <c r="AU175" s="264" t="s">
        <v>77</v>
      </c>
      <c r="AV175" s="14" t="s">
        <v>143</v>
      </c>
      <c r="AW175" s="14" t="s">
        <v>34</v>
      </c>
      <c r="AX175" s="14" t="s">
        <v>85</v>
      </c>
      <c r="AY175" s="264" t="s">
        <v>144</v>
      </c>
    </row>
    <row r="176" s="2" customFormat="1" ht="21.75" customHeight="1">
      <c r="A176" s="39"/>
      <c r="B176" s="40"/>
      <c r="C176" s="220" t="s">
        <v>364</v>
      </c>
      <c r="D176" s="220" t="s">
        <v>147</v>
      </c>
      <c r="E176" s="221" t="s">
        <v>1242</v>
      </c>
      <c r="F176" s="222" t="s">
        <v>1243</v>
      </c>
      <c r="G176" s="223" t="s">
        <v>257</v>
      </c>
      <c r="H176" s="224">
        <v>3.266</v>
      </c>
      <c r="I176" s="225"/>
      <c r="J176" s="226">
        <f>ROUND(I176*H176,2)</f>
        <v>0</v>
      </c>
      <c r="K176" s="227"/>
      <c r="L176" s="45"/>
      <c r="M176" s="228" t="s">
        <v>1</v>
      </c>
      <c r="N176" s="229" t="s">
        <v>42</v>
      </c>
      <c r="O176" s="92"/>
      <c r="P176" s="230">
        <f>O176*H176</f>
        <v>0</v>
      </c>
      <c r="Q176" s="230">
        <v>0</v>
      </c>
      <c r="R176" s="230">
        <f>Q176*H176</f>
        <v>0</v>
      </c>
      <c r="S176" s="230">
        <v>0</v>
      </c>
      <c r="T176" s="231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32" t="s">
        <v>143</v>
      </c>
      <c r="AT176" s="232" t="s">
        <v>147</v>
      </c>
      <c r="AU176" s="232" t="s">
        <v>77</v>
      </c>
      <c r="AY176" s="18" t="s">
        <v>144</v>
      </c>
      <c r="BE176" s="233">
        <f>IF(N176="základní",J176,0)</f>
        <v>0</v>
      </c>
      <c r="BF176" s="233">
        <f>IF(N176="snížená",J176,0)</f>
        <v>0</v>
      </c>
      <c r="BG176" s="233">
        <f>IF(N176="zákl. přenesená",J176,0)</f>
        <v>0</v>
      </c>
      <c r="BH176" s="233">
        <f>IF(N176="sníž. přenesená",J176,0)</f>
        <v>0</v>
      </c>
      <c r="BI176" s="233">
        <f>IF(N176="nulová",J176,0)</f>
        <v>0</v>
      </c>
      <c r="BJ176" s="18" t="s">
        <v>85</v>
      </c>
      <c r="BK176" s="233">
        <f>ROUND(I176*H176,2)</f>
        <v>0</v>
      </c>
      <c r="BL176" s="18" t="s">
        <v>143</v>
      </c>
      <c r="BM176" s="232" t="s">
        <v>566</v>
      </c>
    </row>
    <row r="177" s="2" customFormat="1" ht="33" customHeight="1">
      <c r="A177" s="39"/>
      <c r="B177" s="40"/>
      <c r="C177" s="220" t="s">
        <v>369</v>
      </c>
      <c r="D177" s="220" t="s">
        <v>147</v>
      </c>
      <c r="E177" s="221" t="s">
        <v>1244</v>
      </c>
      <c r="F177" s="222" t="s">
        <v>1245</v>
      </c>
      <c r="G177" s="223" t="s">
        <v>214</v>
      </c>
      <c r="H177" s="224">
        <v>9.5999999999999996</v>
      </c>
      <c r="I177" s="225"/>
      <c r="J177" s="226">
        <f>ROUND(I177*H177,2)</f>
        <v>0</v>
      </c>
      <c r="K177" s="227"/>
      <c r="L177" s="45"/>
      <c r="M177" s="228" t="s">
        <v>1</v>
      </c>
      <c r="N177" s="229" t="s">
        <v>42</v>
      </c>
      <c r="O177" s="92"/>
      <c r="P177" s="230">
        <f>O177*H177</f>
        <v>0</v>
      </c>
      <c r="Q177" s="230">
        <v>0</v>
      </c>
      <c r="R177" s="230">
        <f>Q177*H177</f>
        <v>0</v>
      </c>
      <c r="S177" s="230">
        <v>0</v>
      </c>
      <c r="T177" s="231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32" t="s">
        <v>143</v>
      </c>
      <c r="AT177" s="232" t="s">
        <v>147</v>
      </c>
      <c r="AU177" s="232" t="s">
        <v>77</v>
      </c>
      <c r="AY177" s="18" t="s">
        <v>144</v>
      </c>
      <c r="BE177" s="233">
        <f>IF(N177="základní",J177,0)</f>
        <v>0</v>
      </c>
      <c r="BF177" s="233">
        <f>IF(N177="snížená",J177,0)</f>
        <v>0</v>
      </c>
      <c r="BG177" s="233">
        <f>IF(N177="zákl. přenesená",J177,0)</f>
        <v>0</v>
      </c>
      <c r="BH177" s="233">
        <f>IF(N177="sníž. přenesená",J177,0)</f>
        <v>0</v>
      </c>
      <c r="BI177" s="233">
        <f>IF(N177="nulová",J177,0)</f>
        <v>0</v>
      </c>
      <c r="BJ177" s="18" t="s">
        <v>85</v>
      </c>
      <c r="BK177" s="233">
        <f>ROUND(I177*H177,2)</f>
        <v>0</v>
      </c>
      <c r="BL177" s="18" t="s">
        <v>143</v>
      </c>
      <c r="BM177" s="232" t="s">
        <v>735</v>
      </c>
    </row>
    <row r="178" s="2" customFormat="1" ht="24.15" customHeight="1">
      <c r="A178" s="39"/>
      <c r="B178" s="40"/>
      <c r="C178" s="220" t="s">
        <v>373</v>
      </c>
      <c r="D178" s="220" t="s">
        <v>147</v>
      </c>
      <c r="E178" s="221" t="s">
        <v>1246</v>
      </c>
      <c r="F178" s="222" t="s">
        <v>1247</v>
      </c>
      <c r="G178" s="223" t="s">
        <v>214</v>
      </c>
      <c r="H178" s="224">
        <v>9.5999999999999996</v>
      </c>
      <c r="I178" s="225"/>
      <c r="J178" s="226">
        <f>ROUND(I178*H178,2)</f>
        <v>0</v>
      </c>
      <c r="K178" s="227"/>
      <c r="L178" s="45"/>
      <c r="M178" s="228" t="s">
        <v>1</v>
      </c>
      <c r="N178" s="229" t="s">
        <v>42</v>
      </c>
      <c r="O178" s="92"/>
      <c r="P178" s="230">
        <f>O178*H178</f>
        <v>0</v>
      </c>
      <c r="Q178" s="230">
        <v>0</v>
      </c>
      <c r="R178" s="230">
        <f>Q178*H178</f>
        <v>0</v>
      </c>
      <c r="S178" s="230">
        <v>0</v>
      </c>
      <c r="T178" s="231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32" t="s">
        <v>143</v>
      </c>
      <c r="AT178" s="232" t="s">
        <v>147</v>
      </c>
      <c r="AU178" s="232" t="s">
        <v>77</v>
      </c>
      <c r="AY178" s="18" t="s">
        <v>144</v>
      </c>
      <c r="BE178" s="233">
        <f>IF(N178="základní",J178,0)</f>
        <v>0</v>
      </c>
      <c r="BF178" s="233">
        <f>IF(N178="snížená",J178,0)</f>
        <v>0</v>
      </c>
      <c r="BG178" s="233">
        <f>IF(N178="zákl. přenesená",J178,0)</f>
        <v>0</v>
      </c>
      <c r="BH178" s="233">
        <f>IF(N178="sníž. přenesená",J178,0)</f>
        <v>0</v>
      </c>
      <c r="BI178" s="233">
        <f>IF(N178="nulová",J178,0)</f>
        <v>0</v>
      </c>
      <c r="BJ178" s="18" t="s">
        <v>85</v>
      </c>
      <c r="BK178" s="233">
        <f>ROUND(I178*H178,2)</f>
        <v>0</v>
      </c>
      <c r="BL178" s="18" t="s">
        <v>143</v>
      </c>
      <c r="BM178" s="232" t="s">
        <v>743</v>
      </c>
    </row>
    <row r="179" s="2" customFormat="1" ht="24.15" customHeight="1">
      <c r="A179" s="39"/>
      <c r="B179" s="40"/>
      <c r="C179" s="220" t="s">
        <v>377</v>
      </c>
      <c r="D179" s="220" t="s">
        <v>147</v>
      </c>
      <c r="E179" s="221" t="s">
        <v>1248</v>
      </c>
      <c r="F179" s="222" t="s">
        <v>1249</v>
      </c>
      <c r="G179" s="223" t="s">
        <v>214</v>
      </c>
      <c r="H179" s="224">
        <v>4.7999999999999998</v>
      </c>
      <c r="I179" s="225"/>
      <c r="J179" s="226">
        <f>ROUND(I179*H179,2)</f>
        <v>0</v>
      </c>
      <c r="K179" s="227"/>
      <c r="L179" s="45"/>
      <c r="M179" s="228" t="s">
        <v>1</v>
      </c>
      <c r="N179" s="229" t="s">
        <v>42</v>
      </c>
      <c r="O179" s="92"/>
      <c r="P179" s="230">
        <f>O179*H179</f>
        <v>0</v>
      </c>
      <c r="Q179" s="230">
        <v>0</v>
      </c>
      <c r="R179" s="230">
        <f>Q179*H179</f>
        <v>0</v>
      </c>
      <c r="S179" s="230">
        <v>0</v>
      </c>
      <c r="T179" s="231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32" t="s">
        <v>143</v>
      </c>
      <c r="AT179" s="232" t="s">
        <v>147</v>
      </c>
      <c r="AU179" s="232" t="s">
        <v>77</v>
      </c>
      <c r="AY179" s="18" t="s">
        <v>144</v>
      </c>
      <c r="BE179" s="233">
        <f>IF(N179="základní",J179,0)</f>
        <v>0</v>
      </c>
      <c r="BF179" s="233">
        <f>IF(N179="snížená",J179,0)</f>
        <v>0</v>
      </c>
      <c r="BG179" s="233">
        <f>IF(N179="zákl. přenesená",J179,0)</f>
        <v>0</v>
      </c>
      <c r="BH179" s="233">
        <f>IF(N179="sníž. přenesená",J179,0)</f>
        <v>0</v>
      </c>
      <c r="BI179" s="233">
        <f>IF(N179="nulová",J179,0)</f>
        <v>0</v>
      </c>
      <c r="BJ179" s="18" t="s">
        <v>85</v>
      </c>
      <c r="BK179" s="233">
        <f>ROUND(I179*H179,2)</f>
        <v>0</v>
      </c>
      <c r="BL179" s="18" t="s">
        <v>143</v>
      </c>
      <c r="BM179" s="232" t="s">
        <v>751</v>
      </c>
    </row>
    <row r="180" s="2" customFormat="1" ht="24.15" customHeight="1">
      <c r="A180" s="39"/>
      <c r="B180" s="40"/>
      <c r="C180" s="220" t="s">
        <v>383</v>
      </c>
      <c r="D180" s="220" t="s">
        <v>147</v>
      </c>
      <c r="E180" s="221" t="s">
        <v>1250</v>
      </c>
      <c r="F180" s="222" t="s">
        <v>1251</v>
      </c>
      <c r="G180" s="223" t="s">
        <v>224</v>
      </c>
      <c r="H180" s="224">
        <v>16</v>
      </c>
      <c r="I180" s="225"/>
      <c r="J180" s="226">
        <f>ROUND(I180*H180,2)</f>
        <v>0</v>
      </c>
      <c r="K180" s="227"/>
      <c r="L180" s="45"/>
      <c r="M180" s="228" t="s">
        <v>1</v>
      </c>
      <c r="N180" s="229" t="s">
        <v>42</v>
      </c>
      <c r="O180" s="92"/>
      <c r="P180" s="230">
        <f>O180*H180</f>
        <v>0</v>
      </c>
      <c r="Q180" s="230">
        <v>0</v>
      </c>
      <c r="R180" s="230">
        <f>Q180*H180</f>
        <v>0</v>
      </c>
      <c r="S180" s="230">
        <v>0</v>
      </c>
      <c r="T180" s="231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32" t="s">
        <v>143</v>
      </c>
      <c r="AT180" s="232" t="s">
        <v>147</v>
      </c>
      <c r="AU180" s="232" t="s">
        <v>77</v>
      </c>
      <c r="AY180" s="18" t="s">
        <v>144</v>
      </c>
      <c r="BE180" s="233">
        <f>IF(N180="základní",J180,0)</f>
        <v>0</v>
      </c>
      <c r="BF180" s="233">
        <f>IF(N180="snížená",J180,0)</f>
        <v>0</v>
      </c>
      <c r="BG180" s="233">
        <f>IF(N180="zákl. přenesená",J180,0)</f>
        <v>0</v>
      </c>
      <c r="BH180" s="233">
        <f>IF(N180="sníž. přenesená",J180,0)</f>
        <v>0</v>
      </c>
      <c r="BI180" s="233">
        <f>IF(N180="nulová",J180,0)</f>
        <v>0</v>
      </c>
      <c r="BJ180" s="18" t="s">
        <v>85</v>
      </c>
      <c r="BK180" s="233">
        <f>ROUND(I180*H180,2)</f>
        <v>0</v>
      </c>
      <c r="BL180" s="18" t="s">
        <v>143</v>
      </c>
      <c r="BM180" s="232" t="s">
        <v>759</v>
      </c>
    </row>
    <row r="181" s="2" customFormat="1" ht="21.75" customHeight="1">
      <c r="A181" s="39"/>
      <c r="B181" s="40"/>
      <c r="C181" s="220" t="s">
        <v>391</v>
      </c>
      <c r="D181" s="220" t="s">
        <v>147</v>
      </c>
      <c r="E181" s="221" t="s">
        <v>1252</v>
      </c>
      <c r="F181" s="222" t="s">
        <v>1253</v>
      </c>
      <c r="G181" s="223" t="s">
        <v>214</v>
      </c>
      <c r="H181" s="224">
        <v>11</v>
      </c>
      <c r="I181" s="225"/>
      <c r="J181" s="226">
        <f>ROUND(I181*H181,2)</f>
        <v>0</v>
      </c>
      <c r="K181" s="227"/>
      <c r="L181" s="45"/>
      <c r="M181" s="228" t="s">
        <v>1</v>
      </c>
      <c r="N181" s="229" t="s">
        <v>42</v>
      </c>
      <c r="O181" s="92"/>
      <c r="P181" s="230">
        <f>O181*H181</f>
        <v>0</v>
      </c>
      <c r="Q181" s="230">
        <v>0</v>
      </c>
      <c r="R181" s="230">
        <f>Q181*H181</f>
        <v>0</v>
      </c>
      <c r="S181" s="230">
        <v>0</v>
      </c>
      <c r="T181" s="231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32" t="s">
        <v>143</v>
      </c>
      <c r="AT181" s="232" t="s">
        <v>147</v>
      </c>
      <c r="AU181" s="232" t="s">
        <v>77</v>
      </c>
      <c r="AY181" s="18" t="s">
        <v>144</v>
      </c>
      <c r="BE181" s="233">
        <f>IF(N181="základní",J181,0)</f>
        <v>0</v>
      </c>
      <c r="BF181" s="233">
        <f>IF(N181="snížená",J181,0)</f>
        <v>0</v>
      </c>
      <c r="BG181" s="233">
        <f>IF(N181="zákl. přenesená",J181,0)</f>
        <v>0</v>
      </c>
      <c r="BH181" s="233">
        <f>IF(N181="sníž. přenesená",J181,0)</f>
        <v>0</v>
      </c>
      <c r="BI181" s="233">
        <f>IF(N181="nulová",J181,0)</f>
        <v>0</v>
      </c>
      <c r="BJ181" s="18" t="s">
        <v>85</v>
      </c>
      <c r="BK181" s="233">
        <f>ROUND(I181*H181,2)</f>
        <v>0</v>
      </c>
      <c r="BL181" s="18" t="s">
        <v>143</v>
      </c>
      <c r="BM181" s="232" t="s">
        <v>767</v>
      </c>
    </row>
    <row r="182" s="16" customFormat="1">
      <c r="A182" s="16"/>
      <c r="B182" s="295"/>
      <c r="C182" s="296"/>
      <c r="D182" s="234" t="s">
        <v>216</v>
      </c>
      <c r="E182" s="297" t="s">
        <v>1</v>
      </c>
      <c r="F182" s="298" t="s">
        <v>1254</v>
      </c>
      <c r="G182" s="296"/>
      <c r="H182" s="297" t="s">
        <v>1</v>
      </c>
      <c r="I182" s="299"/>
      <c r="J182" s="296"/>
      <c r="K182" s="296"/>
      <c r="L182" s="300"/>
      <c r="M182" s="301"/>
      <c r="N182" s="302"/>
      <c r="O182" s="302"/>
      <c r="P182" s="302"/>
      <c r="Q182" s="302"/>
      <c r="R182" s="302"/>
      <c r="S182" s="302"/>
      <c r="T182" s="303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T182" s="304" t="s">
        <v>216</v>
      </c>
      <c r="AU182" s="304" t="s">
        <v>77</v>
      </c>
      <c r="AV182" s="16" t="s">
        <v>85</v>
      </c>
      <c r="AW182" s="16" t="s">
        <v>34</v>
      </c>
      <c r="AX182" s="16" t="s">
        <v>77</v>
      </c>
      <c r="AY182" s="304" t="s">
        <v>144</v>
      </c>
    </row>
    <row r="183" s="13" customFormat="1">
      <c r="A183" s="13"/>
      <c r="B183" s="243"/>
      <c r="C183" s="244"/>
      <c r="D183" s="234" t="s">
        <v>216</v>
      </c>
      <c r="E183" s="245" t="s">
        <v>1</v>
      </c>
      <c r="F183" s="246" t="s">
        <v>268</v>
      </c>
      <c r="G183" s="244"/>
      <c r="H183" s="247">
        <v>11</v>
      </c>
      <c r="I183" s="248"/>
      <c r="J183" s="244"/>
      <c r="K183" s="244"/>
      <c r="L183" s="249"/>
      <c r="M183" s="250"/>
      <c r="N183" s="251"/>
      <c r="O183" s="251"/>
      <c r="P183" s="251"/>
      <c r="Q183" s="251"/>
      <c r="R183" s="251"/>
      <c r="S183" s="251"/>
      <c r="T183" s="25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53" t="s">
        <v>216</v>
      </c>
      <c r="AU183" s="253" t="s">
        <v>77</v>
      </c>
      <c r="AV183" s="13" t="s">
        <v>87</v>
      </c>
      <c r="AW183" s="13" t="s">
        <v>34</v>
      </c>
      <c r="AX183" s="13" t="s">
        <v>77</v>
      </c>
      <c r="AY183" s="253" t="s">
        <v>144</v>
      </c>
    </row>
    <row r="184" s="14" customFormat="1">
      <c r="A184" s="14"/>
      <c r="B184" s="254"/>
      <c r="C184" s="255"/>
      <c r="D184" s="234" t="s">
        <v>216</v>
      </c>
      <c r="E184" s="256" t="s">
        <v>1</v>
      </c>
      <c r="F184" s="257" t="s">
        <v>236</v>
      </c>
      <c r="G184" s="255"/>
      <c r="H184" s="258">
        <v>11</v>
      </c>
      <c r="I184" s="259"/>
      <c r="J184" s="255"/>
      <c r="K184" s="255"/>
      <c r="L184" s="260"/>
      <c r="M184" s="261"/>
      <c r="N184" s="262"/>
      <c r="O184" s="262"/>
      <c r="P184" s="262"/>
      <c r="Q184" s="262"/>
      <c r="R184" s="262"/>
      <c r="S184" s="262"/>
      <c r="T184" s="263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64" t="s">
        <v>216</v>
      </c>
      <c r="AU184" s="264" t="s">
        <v>77</v>
      </c>
      <c r="AV184" s="14" t="s">
        <v>143</v>
      </c>
      <c r="AW184" s="14" t="s">
        <v>34</v>
      </c>
      <c r="AX184" s="14" t="s">
        <v>85</v>
      </c>
      <c r="AY184" s="264" t="s">
        <v>144</v>
      </c>
    </row>
    <row r="185" s="2" customFormat="1" ht="21.75" customHeight="1">
      <c r="A185" s="39"/>
      <c r="B185" s="40"/>
      <c r="C185" s="220" t="s">
        <v>618</v>
      </c>
      <c r="D185" s="220" t="s">
        <v>147</v>
      </c>
      <c r="E185" s="221" t="s">
        <v>1255</v>
      </c>
      <c r="F185" s="222" t="s">
        <v>1256</v>
      </c>
      <c r="G185" s="223" t="s">
        <v>257</v>
      </c>
      <c r="H185" s="224">
        <v>0.070000000000000007</v>
      </c>
      <c r="I185" s="225"/>
      <c r="J185" s="226">
        <f>ROUND(I185*H185,2)</f>
        <v>0</v>
      </c>
      <c r="K185" s="227"/>
      <c r="L185" s="45"/>
      <c r="M185" s="228" t="s">
        <v>1</v>
      </c>
      <c r="N185" s="229" t="s">
        <v>42</v>
      </c>
      <c r="O185" s="92"/>
      <c r="P185" s="230">
        <f>O185*H185</f>
        <v>0</v>
      </c>
      <c r="Q185" s="230">
        <v>0</v>
      </c>
      <c r="R185" s="230">
        <f>Q185*H185</f>
        <v>0</v>
      </c>
      <c r="S185" s="230">
        <v>0</v>
      </c>
      <c r="T185" s="231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32" t="s">
        <v>143</v>
      </c>
      <c r="AT185" s="232" t="s">
        <v>147</v>
      </c>
      <c r="AU185" s="232" t="s">
        <v>77</v>
      </c>
      <c r="AY185" s="18" t="s">
        <v>144</v>
      </c>
      <c r="BE185" s="233">
        <f>IF(N185="základní",J185,0)</f>
        <v>0</v>
      </c>
      <c r="BF185" s="233">
        <f>IF(N185="snížená",J185,0)</f>
        <v>0</v>
      </c>
      <c r="BG185" s="233">
        <f>IF(N185="zákl. přenesená",J185,0)</f>
        <v>0</v>
      </c>
      <c r="BH185" s="233">
        <f>IF(N185="sníž. přenesená",J185,0)</f>
        <v>0</v>
      </c>
      <c r="BI185" s="233">
        <f>IF(N185="nulová",J185,0)</f>
        <v>0</v>
      </c>
      <c r="BJ185" s="18" t="s">
        <v>85</v>
      </c>
      <c r="BK185" s="233">
        <f>ROUND(I185*H185,2)</f>
        <v>0</v>
      </c>
      <c r="BL185" s="18" t="s">
        <v>143</v>
      </c>
      <c r="BM185" s="232" t="s">
        <v>775</v>
      </c>
    </row>
    <row r="186" s="2" customFormat="1" ht="21.75" customHeight="1">
      <c r="A186" s="39"/>
      <c r="B186" s="40"/>
      <c r="C186" s="220" t="s">
        <v>622</v>
      </c>
      <c r="D186" s="220" t="s">
        <v>147</v>
      </c>
      <c r="E186" s="221" t="s">
        <v>1257</v>
      </c>
      <c r="F186" s="222" t="s">
        <v>1258</v>
      </c>
      <c r="G186" s="223" t="s">
        <v>214</v>
      </c>
      <c r="H186" s="224">
        <v>50</v>
      </c>
      <c r="I186" s="225"/>
      <c r="J186" s="226">
        <f>ROUND(I186*H186,2)</f>
        <v>0</v>
      </c>
      <c r="K186" s="227"/>
      <c r="L186" s="45"/>
      <c r="M186" s="228" t="s">
        <v>1</v>
      </c>
      <c r="N186" s="229" t="s">
        <v>42</v>
      </c>
      <c r="O186" s="92"/>
      <c r="P186" s="230">
        <f>O186*H186</f>
        <v>0</v>
      </c>
      <c r="Q186" s="230">
        <v>0</v>
      </c>
      <c r="R186" s="230">
        <f>Q186*H186</f>
        <v>0</v>
      </c>
      <c r="S186" s="230">
        <v>0</v>
      </c>
      <c r="T186" s="231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32" t="s">
        <v>143</v>
      </c>
      <c r="AT186" s="232" t="s">
        <v>147</v>
      </c>
      <c r="AU186" s="232" t="s">
        <v>77</v>
      </c>
      <c r="AY186" s="18" t="s">
        <v>144</v>
      </c>
      <c r="BE186" s="233">
        <f>IF(N186="základní",J186,0)</f>
        <v>0</v>
      </c>
      <c r="BF186" s="233">
        <f>IF(N186="snížená",J186,0)</f>
        <v>0</v>
      </c>
      <c r="BG186" s="233">
        <f>IF(N186="zákl. přenesená",J186,0)</f>
        <v>0</v>
      </c>
      <c r="BH186" s="233">
        <f>IF(N186="sníž. přenesená",J186,0)</f>
        <v>0</v>
      </c>
      <c r="BI186" s="233">
        <f>IF(N186="nulová",J186,0)</f>
        <v>0</v>
      </c>
      <c r="BJ186" s="18" t="s">
        <v>85</v>
      </c>
      <c r="BK186" s="233">
        <f>ROUND(I186*H186,2)</f>
        <v>0</v>
      </c>
      <c r="BL186" s="18" t="s">
        <v>143</v>
      </c>
      <c r="BM186" s="232" t="s">
        <v>783</v>
      </c>
    </row>
    <row r="187" s="16" customFormat="1">
      <c r="A187" s="16"/>
      <c r="B187" s="295"/>
      <c r="C187" s="296"/>
      <c r="D187" s="234" t="s">
        <v>216</v>
      </c>
      <c r="E187" s="297" t="s">
        <v>1</v>
      </c>
      <c r="F187" s="298" t="s">
        <v>1259</v>
      </c>
      <c r="G187" s="296"/>
      <c r="H187" s="297" t="s">
        <v>1</v>
      </c>
      <c r="I187" s="299"/>
      <c r="J187" s="296"/>
      <c r="K187" s="296"/>
      <c r="L187" s="300"/>
      <c r="M187" s="301"/>
      <c r="N187" s="302"/>
      <c r="O187" s="302"/>
      <c r="P187" s="302"/>
      <c r="Q187" s="302"/>
      <c r="R187" s="302"/>
      <c r="S187" s="302"/>
      <c r="T187" s="303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T187" s="304" t="s">
        <v>216</v>
      </c>
      <c r="AU187" s="304" t="s">
        <v>77</v>
      </c>
      <c r="AV187" s="16" t="s">
        <v>85</v>
      </c>
      <c r="AW187" s="16" t="s">
        <v>34</v>
      </c>
      <c r="AX187" s="16" t="s">
        <v>77</v>
      </c>
      <c r="AY187" s="304" t="s">
        <v>144</v>
      </c>
    </row>
    <row r="188" s="13" customFormat="1">
      <c r="A188" s="13"/>
      <c r="B188" s="243"/>
      <c r="C188" s="244"/>
      <c r="D188" s="234" t="s">
        <v>216</v>
      </c>
      <c r="E188" s="245" t="s">
        <v>1</v>
      </c>
      <c r="F188" s="246" t="s">
        <v>671</v>
      </c>
      <c r="G188" s="244"/>
      <c r="H188" s="247">
        <v>50</v>
      </c>
      <c r="I188" s="248"/>
      <c r="J188" s="244"/>
      <c r="K188" s="244"/>
      <c r="L188" s="249"/>
      <c r="M188" s="250"/>
      <c r="N188" s="251"/>
      <c r="O188" s="251"/>
      <c r="P188" s="251"/>
      <c r="Q188" s="251"/>
      <c r="R188" s="251"/>
      <c r="S188" s="251"/>
      <c r="T188" s="252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53" t="s">
        <v>216</v>
      </c>
      <c r="AU188" s="253" t="s">
        <v>77</v>
      </c>
      <c r="AV188" s="13" t="s">
        <v>87</v>
      </c>
      <c r="AW188" s="13" t="s">
        <v>34</v>
      </c>
      <c r="AX188" s="13" t="s">
        <v>77</v>
      </c>
      <c r="AY188" s="253" t="s">
        <v>144</v>
      </c>
    </row>
    <row r="189" s="14" customFormat="1">
      <c r="A189" s="14"/>
      <c r="B189" s="254"/>
      <c r="C189" s="255"/>
      <c r="D189" s="234" t="s">
        <v>216</v>
      </c>
      <c r="E189" s="256" t="s">
        <v>1</v>
      </c>
      <c r="F189" s="257" t="s">
        <v>236</v>
      </c>
      <c r="G189" s="255"/>
      <c r="H189" s="258">
        <v>50</v>
      </c>
      <c r="I189" s="259"/>
      <c r="J189" s="255"/>
      <c r="K189" s="255"/>
      <c r="L189" s="260"/>
      <c r="M189" s="261"/>
      <c r="N189" s="262"/>
      <c r="O189" s="262"/>
      <c r="P189" s="262"/>
      <c r="Q189" s="262"/>
      <c r="R189" s="262"/>
      <c r="S189" s="262"/>
      <c r="T189" s="263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64" t="s">
        <v>216</v>
      </c>
      <c r="AU189" s="264" t="s">
        <v>77</v>
      </c>
      <c r="AV189" s="14" t="s">
        <v>143</v>
      </c>
      <c r="AW189" s="14" t="s">
        <v>34</v>
      </c>
      <c r="AX189" s="14" t="s">
        <v>85</v>
      </c>
      <c r="AY189" s="264" t="s">
        <v>144</v>
      </c>
    </row>
    <row r="190" s="2" customFormat="1" ht="16.5" customHeight="1">
      <c r="A190" s="39"/>
      <c r="B190" s="40"/>
      <c r="C190" s="220" t="s">
        <v>627</v>
      </c>
      <c r="D190" s="220" t="s">
        <v>147</v>
      </c>
      <c r="E190" s="221" t="s">
        <v>1260</v>
      </c>
      <c r="F190" s="222" t="s">
        <v>1261</v>
      </c>
      <c r="G190" s="223" t="s">
        <v>214</v>
      </c>
      <c r="H190" s="224">
        <v>50</v>
      </c>
      <c r="I190" s="225"/>
      <c r="J190" s="226">
        <f>ROUND(I190*H190,2)</f>
        <v>0</v>
      </c>
      <c r="K190" s="227"/>
      <c r="L190" s="45"/>
      <c r="M190" s="228" t="s">
        <v>1</v>
      </c>
      <c r="N190" s="229" t="s">
        <v>42</v>
      </c>
      <c r="O190" s="92"/>
      <c r="P190" s="230">
        <f>O190*H190</f>
        <v>0</v>
      </c>
      <c r="Q190" s="230">
        <v>0</v>
      </c>
      <c r="R190" s="230">
        <f>Q190*H190</f>
        <v>0</v>
      </c>
      <c r="S190" s="230">
        <v>0</v>
      </c>
      <c r="T190" s="231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32" t="s">
        <v>143</v>
      </c>
      <c r="AT190" s="232" t="s">
        <v>147</v>
      </c>
      <c r="AU190" s="232" t="s">
        <v>77</v>
      </c>
      <c r="AY190" s="18" t="s">
        <v>144</v>
      </c>
      <c r="BE190" s="233">
        <f>IF(N190="základní",J190,0)</f>
        <v>0</v>
      </c>
      <c r="BF190" s="233">
        <f>IF(N190="snížená",J190,0)</f>
        <v>0</v>
      </c>
      <c r="BG190" s="233">
        <f>IF(N190="zákl. přenesená",J190,0)</f>
        <v>0</v>
      </c>
      <c r="BH190" s="233">
        <f>IF(N190="sníž. přenesená",J190,0)</f>
        <v>0</v>
      </c>
      <c r="BI190" s="233">
        <f>IF(N190="nulová",J190,0)</f>
        <v>0</v>
      </c>
      <c r="BJ190" s="18" t="s">
        <v>85</v>
      </c>
      <c r="BK190" s="233">
        <f>ROUND(I190*H190,2)</f>
        <v>0</v>
      </c>
      <c r="BL190" s="18" t="s">
        <v>143</v>
      </c>
      <c r="BM190" s="232" t="s">
        <v>791</v>
      </c>
    </row>
    <row r="191" s="16" customFormat="1">
      <c r="A191" s="16"/>
      <c r="B191" s="295"/>
      <c r="C191" s="296"/>
      <c r="D191" s="234" t="s">
        <v>216</v>
      </c>
      <c r="E191" s="297" t="s">
        <v>1</v>
      </c>
      <c r="F191" s="298" t="s">
        <v>1259</v>
      </c>
      <c r="G191" s="296"/>
      <c r="H191" s="297" t="s">
        <v>1</v>
      </c>
      <c r="I191" s="299"/>
      <c r="J191" s="296"/>
      <c r="K191" s="296"/>
      <c r="L191" s="300"/>
      <c r="M191" s="301"/>
      <c r="N191" s="302"/>
      <c r="O191" s="302"/>
      <c r="P191" s="302"/>
      <c r="Q191" s="302"/>
      <c r="R191" s="302"/>
      <c r="S191" s="302"/>
      <c r="T191" s="303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T191" s="304" t="s">
        <v>216</v>
      </c>
      <c r="AU191" s="304" t="s">
        <v>77</v>
      </c>
      <c r="AV191" s="16" t="s">
        <v>85</v>
      </c>
      <c r="AW191" s="16" t="s">
        <v>34</v>
      </c>
      <c r="AX191" s="16" t="s">
        <v>77</v>
      </c>
      <c r="AY191" s="304" t="s">
        <v>144</v>
      </c>
    </row>
    <row r="192" s="13" customFormat="1">
      <c r="A192" s="13"/>
      <c r="B192" s="243"/>
      <c r="C192" s="244"/>
      <c r="D192" s="234" t="s">
        <v>216</v>
      </c>
      <c r="E192" s="245" t="s">
        <v>1</v>
      </c>
      <c r="F192" s="246" t="s">
        <v>671</v>
      </c>
      <c r="G192" s="244"/>
      <c r="H192" s="247">
        <v>50</v>
      </c>
      <c r="I192" s="248"/>
      <c r="J192" s="244"/>
      <c r="K192" s="244"/>
      <c r="L192" s="249"/>
      <c r="M192" s="250"/>
      <c r="N192" s="251"/>
      <c r="O192" s="251"/>
      <c r="P192" s="251"/>
      <c r="Q192" s="251"/>
      <c r="R192" s="251"/>
      <c r="S192" s="251"/>
      <c r="T192" s="252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53" t="s">
        <v>216</v>
      </c>
      <c r="AU192" s="253" t="s">
        <v>77</v>
      </c>
      <c r="AV192" s="13" t="s">
        <v>87</v>
      </c>
      <c r="AW192" s="13" t="s">
        <v>34</v>
      </c>
      <c r="AX192" s="13" t="s">
        <v>77</v>
      </c>
      <c r="AY192" s="253" t="s">
        <v>144</v>
      </c>
    </row>
    <row r="193" s="14" customFormat="1">
      <c r="A193" s="14"/>
      <c r="B193" s="254"/>
      <c r="C193" s="255"/>
      <c r="D193" s="234" t="s">
        <v>216</v>
      </c>
      <c r="E193" s="256" t="s">
        <v>1</v>
      </c>
      <c r="F193" s="257" t="s">
        <v>236</v>
      </c>
      <c r="G193" s="255"/>
      <c r="H193" s="258">
        <v>50</v>
      </c>
      <c r="I193" s="259"/>
      <c r="J193" s="255"/>
      <c r="K193" s="255"/>
      <c r="L193" s="260"/>
      <c r="M193" s="261"/>
      <c r="N193" s="262"/>
      <c r="O193" s="262"/>
      <c r="P193" s="262"/>
      <c r="Q193" s="262"/>
      <c r="R193" s="262"/>
      <c r="S193" s="262"/>
      <c r="T193" s="263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64" t="s">
        <v>216</v>
      </c>
      <c r="AU193" s="264" t="s">
        <v>77</v>
      </c>
      <c r="AV193" s="14" t="s">
        <v>143</v>
      </c>
      <c r="AW193" s="14" t="s">
        <v>34</v>
      </c>
      <c r="AX193" s="14" t="s">
        <v>85</v>
      </c>
      <c r="AY193" s="264" t="s">
        <v>144</v>
      </c>
    </row>
    <row r="194" s="2" customFormat="1" ht="21.75" customHeight="1">
      <c r="A194" s="39"/>
      <c r="B194" s="40"/>
      <c r="C194" s="220" t="s">
        <v>632</v>
      </c>
      <c r="D194" s="220" t="s">
        <v>147</v>
      </c>
      <c r="E194" s="221" t="s">
        <v>1262</v>
      </c>
      <c r="F194" s="222" t="s">
        <v>1263</v>
      </c>
      <c r="G194" s="223" t="s">
        <v>214</v>
      </c>
      <c r="H194" s="224">
        <v>55</v>
      </c>
      <c r="I194" s="225"/>
      <c r="J194" s="226">
        <f>ROUND(I194*H194,2)</f>
        <v>0</v>
      </c>
      <c r="K194" s="227"/>
      <c r="L194" s="45"/>
      <c r="M194" s="228" t="s">
        <v>1</v>
      </c>
      <c r="N194" s="229" t="s">
        <v>42</v>
      </c>
      <c r="O194" s="92"/>
      <c r="P194" s="230">
        <f>O194*H194</f>
        <v>0</v>
      </c>
      <c r="Q194" s="230">
        <v>0</v>
      </c>
      <c r="R194" s="230">
        <f>Q194*H194</f>
        <v>0</v>
      </c>
      <c r="S194" s="230">
        <v>0</v>
      </c>
      <c r="T194" s="231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32" t="s">
        <v>143</v>
      </c>
      <c r="AT194" s="232" t="s">
        <v>147</v>
      </c>
      <c r="AU194" s="232" t="s">
        <v>77</v>
      </c>
      <c r="AY194" s="18" t="s">
        <v>144</v>
      </c>
      <c r="BE194" s="233">
        <f>IF(N194="základní",J194,0)</f>
        <v>0</v>
      </c>
      <c r="BF194" s="233">
        <f>IF(N194="snížená",J194,0)</f>
        <v>0</v>
      </c>
      <c r="BG194" s="233">
        <f>IF(N194="zákl. přenesená",J194,0)</f>
        <v>0</v>
      </c>
      <c r="BH194" s="233">
        <f>IF(N194="sníž. přenesená",J194,0)</f>
        <v>0</v>
      </c>
      <c r="BI194" s="233">
        <f>IF(N194="nulová",J194,0)</f>
        <v>0</v>
      </c>
      <c r="BJ194" s="18" t="s">
        <v>85</v>
      </c>
      <c r="BK194" s="233">
        <f>ROUND(I194*H194,2)</f>
        <v>0</v>
      </c>
      <c r="BL194" s="18" t="s">
        <v>143</v>
      </c>
      <c r="BM194" s="232" t="s">
        <v>799</v>
      </c>
    </row>
    <row r="195" s="2" customFormat="1" ht="24.15" customHeight="1">
      <c r="A195" s="39"/>
      <c r="B195" s="40"/>
      <c r="C195" s="220" t="s">
        <v>636</v>
      </c>
      <c r="D195" s="220" t="s">
        <v>147</v>
      </c>
      <c r="E195" s="221" t="s">
        <v>1264</v>
      </c>
      <c r="F195" s="222" t="s">
        <v>1265</v>
      </c>
      <c r="G195" s="223" t="s">
        <v>214</v>
      </c>
      <c r="H195" s="224">
        <v>55</v>
      </c>
      <c r="I195" s="225"/>
      <c r="J195" s="226">
        <f>ROUND(I195*H195,2)</f>
        <v>0</v>
      </c>
      <c r="K195" s="227"/>
      <c r="L195" s="45"/>
      <c r="M195" s="228" t="s">
        <v>1</v>
      </c>
      <c r="N195" s="229" t="s">
        <v>42</v>
      </c>
      <c r="O195" s="92"/>
      <c r="P195" s="230">
        <f>O195*H195</f>
        <v>0</v>
      </c>
      <c r="Q195" s="230">
        <v>0</v>
      </c>
      <c r="R195" s="230">
        <f>Q195*H195</f>
        <v>0</v>
      </c>
      <c r="S195" s="230">
        <v>0</v>
      </c>
      <c r="T195" s="231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32" t="s">
        <v>143</v>
      </c>
      <c r="AT195" s="232" t="s">
        <v>147</v>
      </c>
      <c r="AU195" s="232" t="s">
        <v>77</v>
      </c>
      <c r="AY195" s="18" t="s">
        <v>144</v>
      </c>
      <c r="BE195" s="233">
        <f>IF(N195="základní",J195,0)</f>
        <v>0</v>
      </c>
      <c r="BF195" s="233">
        <f>IF(N195="snížená",J195,0)</f>
        <v>0</v>
      </c>
      <c r="BG195" s="233">
        <f>IF(N195="zákl. přenesená",J195,0)</f>
        <v>0</v>
      </c>
      <c r="BH195" s="233">
        <f>IF(N195="sníž. přenesená",J195,0)</f>
        <v>0</v>
      </c>
      <c r="BI195" s="233">
        <f>IF(N195="nulová",J195,0)</f>
        <v>0</v>
      </c>
      <c r="BJ195" s="18" t="s">
        <v>85</v>
      </c>
      <c r="BK195" s="233">
        <f>ROUND(I195*H195,2)</f>
        <v>0</v>
      </c>
      <c r="BL195" s="18" t="s">
        <v>143</v>
      </c>
      <c r="BM195" s="232" t="s">
        <v>807</v>
      </c>
    </row>
    <row r="196" s="2" customFormat="1" ht="16.5" customHeight="1">
      <c r="A196" s="39"/>
      <c r="B196" s="40"/>
      <c r="C196" s="220" t="s">
        <v>640</v>
      </c>
      <c r="D196" s="220" t="s">
        <v>147</v>
      </c>
      <c r="E196" s="221" t="s">
        <v>1266</v>
      </c>
      <c r="F196" s="222" t="s">
        <v>1267</v>
      </c>
      <c r="G196" s="223" t="s">
        <v>257</v>
      </c>
      <c r="H196" s="224">
        <v>0.23000000000000001</v>
      </c>
      <c r="I196" s="225"/>
      <c r="J196" s="226">
        <f>ROUND(I196*H196,2)</f>
        <v>0</v>
      </c>
      <c r="K196" s="227"/>
      <c r="L196" s="45"/>
      <c r="M196" s="228" t="s">
        <v>1</v>
      </c>
      <c r="N196" s="229" t="s">
        <v>42</v>
      </c>
      <c r="O196" s="92"/>
      <c r="P196" s="230">
        <f>O196*H196</f>
        <v>0</v>
      </c>
      <c r="Q196" s="230">
        <v>0</v>
      </c>
      <c r="R196" s="230">
        <f>Q196*H196</f>
        <v>0</v>
      </c>
      <c r="S196" s="230">
        <v>0</v>
      </c>
      <c r="T196" s="231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32" t="s">
        <v>143</v>
      </c>
      <c r="AT196" s="232" t="s">
        <v>147</v>
      </c>
      <c r="AU196" s="232" t="s">
        <v>77</v>
      </c>
      <c r="AY196" s="18" t="s">
        <v>144</v>
      </c>
      <c r="BE196" s="233">
        <f>IF(N196="základní",J196,0)</f>
        <v>0</v>
      </c>
      <c r="BF196" s="233">
        <f>IF(N196="snížená",J196,0)</f>
        <v>0</v>
      </c>
      <c r="BG196" s="233">
        <f>IF(N196="zákl. přenesená",J196,0)</f>
        <v>0</v>
      </c>
      <c r="BH196" s="233">
        <f>IF(N196="sníž. přenesená",J196,0)</f>
        <v>0</v>
      </c>
      <c r="BI196" s="233">
        <f>IF(N196="nulová",J196,0)</f>
        <v>0</v>
      </c>
      <c r="BJ196" s="18" t="s">
        <v>85</v>
      </c>
      <c r="BK196" s="233">
        <f>ROUND(I196*H196,2)</f>
        <v>0</v>
      </c>
      <c r="BL196" s="18" t="s">
        <v>143</v>
      </c>
      <c r="BM196" s="232" t="s">
        <v>1268</v>
      </c>
    </row>
    <row r="197" s="2" customFormat="1" ht="24.15" customHeight="1">
      <c r="A197" s="39"/>
      <c r="B197" s="40"/>
      <c r="C197" s="220" t="s">
        <v>644</v>
      </c>
      <c r="D197" s="220" t="s">
        <v>147</v>
      </c>
      <c r="E197" s="221" t="s">
        <v>1269</v>
      </c>
      <c r="F197" s="222" t="s">
        <v>1270</v>
      </c>
      <c r="G197" s="223" t="s">
        <v>150</v>
      </c>
      <c r="H197" s="224">
        <v>1</v>
      </c>
      <c r="I197" s="225"/>
      <c r="J197" s="226">
        <f>ROUND(I197*H197,2)</f>
        <v>0</v>
      </c>
      <c r="K197" s="227"/>
      <c r="L197" s="45"/>
      <c r="M197" s="228" t="s">
        <v>1</v>
      </c>
      <c r="N197" s="229" t="s">
        <v>42</v>
      </c>
      <c r="O197" s="92"/>
      <c r="P197" s="230">
        <f>O197*H197</f>
        <v>0</v>
      </c>
      <c r="Q197" s="230">
        <v>0</v>
      </c>
      <c r="R197" s="230">
        <f>Q197*H197</f>
        <v>0</v>
      </c>
      <c r="S197" s="230">
        <v>0</v>
      </c>
      <c r="T197" s="231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32" t="s">
        <v>143</v>
      </c>
      <c r="AT197" s="232" t="s">
        <v>147</v>
      </c>
      <c r="AU197" s="232" t="s">
        <v>77</v>
      </c>
      <c r="AY197" s="18" t="s">
        <v>144</v>
      </c>
      <c r="BE197" s="233">
        <f>IF(N197="základní",J197,0)</f>
        <v>0</v>
      </c>
      <c r="BF197" s="233">
        <f>IF(N197="snížená",J197,0)</f>
        <v>0</v>
      </c>
      <c r="BG197" s="233">
        <f>IF(N197="zákl. přenesená",J197,0)</f>
        <v>0</v>
      </c>
      <c r="BH197" s="233">
        <f>IF(N197="sníž. přenesená",J197,0)</f>
        <v>0</v>
      </c>
      <c r="BI197" s="233">
        <f>IF(N197="nulová",J197,0)</f>
        <v>0</v>
      </c>
      <c r="BJ197" s="18" t="s">
        <v>85</v>
      </c>
      <c r="BK197" s="233">
        <f>ROUND(I197*H197,2)</f>
        <v>0</v>
      </c>
      <c r="BL197" s="18" t="s">
        <v>143</v>
      </c>
      <c r="BM197" s="232" t="s">
        <v>1271</v>
      </c>
    </row>
    <row r="198" s="2" customFormat="1" ht="24.15" customHeight="1">
      <c r="A198" s="39"/>
      <c r="B198" s="40"/>
      <c r="C198" s="220" t="s">
        <v>648</v>
      </c>
      <c r="D198" s="220" t="s">
        <v>147</v>
      </c>
      <c r="E198" s="221" t="s">
        <v>1272</v>
      </c>
      <c r="F198" s="222" t="s">
        <v>1273</v>
      </c>
      <c r="G198" s="223" t="s">
        <v>150</v>
      </c>
      <c r="H198" s="224">
        <v>1</v>
      </c>
      <c r="I198" s="225"/>
      <c r="J198" s="226">
        <f>ROUND(I198*H198,2)</f>
        <v>0</v>
      </c>
      <c r="K198" s="227"/>
      <c r="L198" s="45"/>
      <c r="M198" s="228" t="s">
        <v>1</v>
      </c>
      <c r="N198" s="229" t="s">
        <v>42</v>
      </c>
      <c r="O198" s="92"/>
      <c r="P198" s="230">
        <f>O198*H198</f>
        <v>0</v>
      </c>
      <c r="Q198" s="230">
        <v>0</v>
      </c>
      <c r="R198" s="230">
        <f>Q198*H198</f>
        <v>0</v>
      </c>
      <c r="S198" s="230">
        <v>0</v>
      </c>
      <c r="T198" s="231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32" t="s">
        <v>143</v>
      </c>
      <c r="AT198" s="232" t="s">
        <v>147</v>
      </c>
      <c r="AU198" s="232" t="s">
        <v>77</v>
      </c>
      <c r="AY198" s="18" t="s">
        <v>144</v>
      </c>
      <c r="BE198" s="233">
        <f>IF(N198="základní",J198,0)</f>
        <v>0</v>
      </c>
      <c r="BF198" s="233">
        <f>IF(N198="snížená",J198,0)</f>
        <v>0</v>
      </c>
      <c r="BG198" s="233">
        <f>IF(N198="zákl. přenesená",J198,0)</f>
        <v>0</v>
      </c>
      <c r="BH198" s="233">
        <f>IF(N198="sníž. přenesená",J198,0)</f>
        <v>0</v>
      </c>
      <c r="BI198" s="233">
        <f>IF(N198="nulová",J198,0)</f>
        <v>0</v>
      </c>
      <c r="BJ198" s="18" t="s">
        <v>85</v>
      </c>
      <c r="BK198" s="233">
        <f>ROUND(I198*H198,2)</f>
        <v>0</v>
      </c>
      <c r="BL198" s="18" t="s">
        <v>143</v>
      </c>
      <c r="BM198" s="232" t="s">
        <v>1274</v>
      </c>
    </row>
    <row r="199" s="13" customFormat="1">
      <c r="A199" s="13"/>
      <c r="B199" s="243"/>
      <c r="C199" s="244"/>
      <c r="D199" s="234" t="s">
        <v>216</v>
      </c>
      <c r="E199" s="245" t="s">
        <v>1</v>
      </c>
      <c r="F199" s="246" t="s">
        <v>85</v>
      </c>
      <c r="G199" s="244"/>
      <c r="H199" s="247">
        <v>1</v>
      </c>
      <c r="I199" s="248"/>
      <c r="J199" s="244"/>
      <c r="K199" s="244"/>
      <c r="L199" s="249"/>
      <c r="M199" s="250"/>
      <c r="N199" s="251"/>
      <c r="O199" s="251"/>
      <c r="P199" s="251"/>
      <c r="Q199" s="251"/>
      <c r="R199" s="251"/>
      <c r="S199" s="251"/>
      <c r="T199" s="252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53" t="s">
        <v>216</v>
      </c>
      <c r="AU199" s="253" t="s">
        <v>77</v>
      </c>
      <c r="AV199" s="13" t="s">
        <v>87</v>
      </c>
      <c r="AW199" s="13" t="s">
        <v>34</v>
      </c>
      <c r="AX199" s="13" t="s">
        <v>77</v>
      </c>
      <c r="AY199" s="253" t="s">
        <v>144</v>
      </c>
    </row>
    <row r="200" s="14" customFormat="1">
      <c r="A200" s="14"/>
      <c r="B200" s="254"/>
      <c r="C200" s="255"/>
      <c r="D200" s="234" t="s">
        <v>216</v>
      </c>
      <c r="E200" s="256" t="s">
        <v>1</v>
      </c>
      <c r="F200" s="257" t="s">
        <v>236</v>
      </c>
      <c r="G200" s="255"/>
      <c r="H200" s="258">
        <v>1</v>
      </c>
      <c r="I200" s="259"/>
      <c r="J200" s="255"/>
      <c r="K200" s="255"/>
      <c r="L200" s="260"/>
      <c r="M200" s="261"/>
      <c r="N200" s="262"/>
      <c r="O200" s="262"/>
      <c r="P200" s="262"/>
      <c r="Q200" s="262"/>
      <c r="R200" s="262"/>
      <c r="S200" s="262"/>
      <c r="T200" s="263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64" t="s">
        <v>216</v>
      </c>
      <c r="AU200" s="264" t="s">
        <v>77</v>
      </c>
      <c r="AV200" s="14" t="s">
        <v>143</v>
      </c>
      <c r="AW200" s="14" t="s">
        <v>34</v>
      </c>
      <c r="AX200" s="14" t="s">
        <v>85</v>
      </c>
      <c r="AY200" s="264" t="s">
        <v>144</v>
      </c>
    </row>
    <row r="201" s="2" customFormat="1" ht="24.15" customHeight="1">
      <c r="A201" s="39"/>
      <c r="B201" s="40"/>
      <c r="C201" s="220" t="s">
        <v>655</v>
      </c>
      <c r="D201" s="220" t="s">
        <v>147</v>
      </c>
      <c r="E201" s="221" t="s">
        <v>1275</v>
      </c>
      <c r="F201" s="222" t="s">
        <v>1276</v>
      </c>
      <c r="G201" s="223" t="s">
        <v>224</v>
      </c>
      <c r="H201" s="224">
        <v>146.5</v>
      </c>
      <c r="I201" s="225"/>
      <c r="J201" s="226">
        <f>ROUND(I201*H201,2)</f>
        <v>0</v>
      </c>
      <c r="K201" s="227"/>
      <c r="L201" s="45"/>
      <c r="M201" s="228" t="s">
        <v>1</v>
      </c>
      <c r="N201" s="229" t="s">
        <v>42</v>
      </c>
      <c r="O201" s="92"/>
      <c r="P201" s="230">
        <f>O201*H201</f>
        <v>0</v>
      </c>
      <c r="Q201" s="230">
        <v>0</v>
      </c>
      <c r="R201" s="230">
        <f>Q201*H201</f>
        <v>0</v>
      </c>
      <c r="S201" s="230">
        <v>0</v>
      </c>
      <c r="T201" s="231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32" t="s">
        <v>143</v>
      </c>
      <c r="AT201" s="232" t="s">
        <v>147</v>
      </c>
      <c r="AU201" s="232" t="s">
        <v>77</v>
      </c>
      <c r="AY201" s="18" t="s">
        <v>144</v>
      </c>
      <c r="BE201" s="233">
        <f>IF(N201="základní",J201,0)</f>
        <v>0</v>
      </c>
      <c r="BF201" s="233">
        <f>IF(N201="snížená",J201,0)</f>
        <v>0</v>
      </c>
      <c r="BG201" s="233">
        <f>IF(N201="zákl. přenesená",J201,0)</f>
        <v>0</v>
      </c>
      <c r="BH201" s="233">
        <f>IF(N201="sníž. přenesená",J201,0)</f>
        <v>0</v>
      </c>
      <c r="BI201" s="233">
        <f>IF(N201="nulová",J201,0)</f>
        <v>0</v>
      </c>
      <c r="BJ201" s="18" t="s">
        <v>85</v>
      </c>
      <c r="BK201" s="233">
        <f>ROUND(I201*H201,2)</f>
        <v>0</v>
      </c>
      <c r="BL201" s="18" t="s">
        <v>143</v>
      </c>
      <c r="BM201" s="232" t="s">
        <v>1277</v>
      </c>
    </row>
    <row r="202" s="2" customFormat="1" ht="21.75" customHeight="1">
      <c r="A202" s="39"/>
      <c r="B202" s="40"/>
      <c r="C202" s="220" t="s">
        <v>659</v>
      </c>
      <c r="D202" s="220" t="s">
        <v>147</v>
      </c>
      <c r="E202" s="221" t="s">
        <v>1278</v>
      </c>
      <c r="F202" s="222" t="s">
        <v>1279</v>
      </c>
      <c r="G202" s="223" t="s">
        <v>224</v>
      </c>
      <c r="H202" s="224">
        <v>3</v>
      </c>
      <c r="I202" s="225"/>
      <c r="J202" s="226">
        <f>ROUND(I202*H202,2)</f>
        <v>0</v>
      </c>
      <c r="K202" s="227"/>
      <c r="L202" s="45"/>
      <c r="M202" s="228" t="s">
        <v>1</v>
      </c>
      <c r="N202" s="229" t="s">
        <v>42</v>
      </c>
      <c r="O202" s="92"/>
      <c r="P202" s="230">
        <f>O202*H202</f>
        <v>0</v>
      </c>
      <c r="Q202" s="230">
        <v>0</v>
      </c>
      <c r="R202" s="230">
        <f>Q202*H202</f>
        <v>0</v>
      </c>
      <c r="S202" s="230">
        <v>0</v>
      </c>
      <c r="T202" s="231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32" t="s">
        <v>143</v>
      </c>
      <c r="AT202" s="232" t="s">
        <v>147</v>
      </c>
      <c r="AU202" s="232" t="s">
        <v>77</v>
      </c>
      <c r="AY202" s="18" t="s">
        <v>144</v>
      </c>
      <c r="BE202" s="233">
        <f>IF(N202="základní",J202,0)</f>
        <v>0</v>
      </c>
      <c r="BF202" s="233">
        <f>IF(N202="snížená",J202,0)</f>
        <v>0</v>
      </c>
      <c r="BG202" s="233">
        <f>IF(N202="zákl. přenesená",J202,0)</f>
        <v>0</v>
      </c>
      <c r="BH202" s="233">
        <f>IF(N202="sníž. přenesená",J202,0)</f>
        <v>0</v>
      </c>
      <c r="BI202" s="233">
        <f>IF(N202="nulová",J202,0)</f>
        <v>0</v>
      </c>
      <c r="BJ202" s="18" t="s">
        <v>85</v>
      </c>
      <c r="BK202" s="233">
        <f>ROUND(I202*H202,2)</f>
        <v>0</v>
      </c>
      <c r="BL202" s="18" t="s">
        <v>143</v>
      </c>
      <c r="BM202" s="232" t="s">
        <v>1280</v>
      </c>
    </row>
    <row r="203" s="13" customFormat="1">
      <c r="A203" s="13"/>
      <c r="B203" s="243"/>
      <c r="C203" s="244"/>
      <c r="D203" s="234" t="s">
        <v>216</v>
      </c>
      <c r="E203" s="245" t="s">
        <v>1</v>
      </c>
      <c r="F203" s="246" t="s">
        <v>159</v>
      </c>
      <c r="G203" s="244"/>
      <c r="H203" s="247">
        <v>3</v>
      </c>
      <c r="I203" s="248"/>
      <c r="J203" s="244"/>
      <c r="K203" s="244"/>
      <c r="L203" s="249"/>
      <c r="M203" s="250"/>
      <c r="N203" s="251"/>
      <c r="O203" s="251"/>
      <c r="P203" s="251"/>
      <c r="Q203" s="251"/>
      <c r="R203" s="251"/>
      <c r="S203" s="251"/>
      <c r="T203" s="252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53" t="s">
        <v>216</v>
      </c>
      <c r="AU203" s="253" t="s">
        <v>77</v>
      </c>
      <c r="AV203" s="13" t="s">
        <v>87</v>
      </c>
      <c r="AW203" s="13" t="s">
        <v>34</v>
      </c>
      <c r="AX203" s="13" t="s">
        <v>77</v>
      </c>
      <c r="AY203" s="253" t="s">
        <v>144</v>
      </c>
    </row>
    <row r="204" s="14" customFormat="1">
      <c r="A204" s="14"/>
      <c r="B204" s="254"/>
      <c r="C204" s="255"/>
      <c r="D204" s="234" t="s">
        <v>216</v>
      </c>
      <c r="E204" s="256" t="s">
        <v>1</v>
      </c>
      <c r="F204" s="257" t="s">
        <v>236</v>
      </c>
      <c r="G204" s="255"/>
      <c r="H204" s="258">
        <v>3</v>
      </c>
      <c r="I204" s="259"/>
      <c r="J204" s="255"/>
      <c r="K204" s="255"/>
      <c r="L204" s="260"/>
      <c r="M204" s="261"/>
      <c r="N204" s="262"/>
      <c r="O204" s="262"/>
      <c r="P204" s="262"/>
      <c r="Q204" s="262"/>
      <c r="R204" s="262"/>
      <c r="S204" s="262"/>
      <c r="T204" s="263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64" t="s">
        <v>216</v>
      </c>
      <c r="AU204" s="264" t="s">
        <v>77</v>
      </c>
      <c r="AV204" s="14" t="s">
        <v>143</v>
      </c>
      <c r="AW204" s="14" t="s">
        <v>34</v>
      </c>
      <c r="AX204" s="14" t="s">
        <v>85</v>
      </c>
      <c r="AY204" s="264" t="s">
        <v>144</v>
      </c>
    </row>
    <row r="205" s="2" customFormat="1" ht="21.75" customHeight="1">
      <c r="A205" s="39"/>
      <c r="B205" s="40"/>
      <c r="C205" s="220" t="s">
        <v>663</v>
      </c>
      <c r="D205" s="220" t="s">
        <v>147</v>
      </c>
      <c r="E205" s="221" t="s">
        <v>1281</v>
      </c>
      <c r="F205" s="222" t="s">
        <v>1282</v>
      </c>
      <c r="G205" s="223" t="s">
        <v>224</v>
      </c>
      <c r="H205" s="224">
        <v>3</v>
      </c>
      <c r="I205" s="225"/>
      <c r="J205" s="226">
        <f>ROUND(I205*H205,2)</f>
        <v>0</v>
      </c>
      <c r="K205" s="227"/>
      <c r="L205" s="45"/>
      <c r="M205" s="228" t="s">
        <v>1</v>
      </c>
      <c r="N205" s="229" t="s">
        <v>42</v>
      </c>
      <c r="O205" s="92"/>
      <c r="P205" s="230">
        <f>O205*H205</f>
        <v>0</v>
      </c>
      <c r="Q205" s="230">
        <v>0</v>
      </c>
      <c r="R205" s="230">
        <f>Q205*H205</f>
        <v>0</v>
      </c>
      <c r="S205" s="230">
        <v>0</v>
      </c>
      <c r="T205" s="231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32" t="s">
        <v>143</v>
      </c>
      <c r="AT205" s="232" t="s">
        <v>147</v>
      </c>
      <c r="AU205" s="232" t="s">
        <v>77</v>
      </c>
      <c r="AY205" s="18" t="s">
        <v>144</v>
      </c>
      <c r="BE205" s="233">
        <f>IF(N205="základní",J205,0)</f>
        <v>0</v>
      </c>
      <c r="BF205" s="233">
        <f>IF(N205="snížená",J205,0)</f>
        <v>0</v>
      </c>
      <c r="BG205" s="233">
        <f>IF(N205="zákl. přenesená",J205,0)</f>
        <v>0</v>
      </c>
      <c r="BH205" s="233">
        <f>IF(N205="sníž. přenesená",J205,0)</f>
        <v>0</v>
      </c>
      <c r="BI205" s="233">
        <f>IF(N205="nulová",J205,0)</f>
        <v>0</v>
      </c>
      <c r="BJ205" s="18" t="s">
        <v>85</v>
      </c>
      <c r="BK205" s="233">
        <f>ROUND(I205*H205,2)</f>
        <v>0</v>
      </c>
      <c r="BL205" s="18" t="s">
        <v>143</v>
      </c>
      <c r="BM205" s="232" t="s">
        <v>1283</v>
      </c>
    </row>
    <row r="206" s="13" customFormat="1">
      <c r="A206" s="13"/>
      <c r="B206" s="243"/>
      <c r="C206" s="244"/>
      <c r="D206" s="234" t="s">
        <v>216</v>
      </c>
      <c r="E206" s="245" t="s">
        <v>1</v>
      </c>
      <c r="F206" s="246" t="s">
        <v>159</v>
      </c>
      <c r="G206" s="244"/>
      <c r="H206" s="247">
        <v>3</v>
      </c>
      <c r="I206" s="248"/>
      <c r="J206" s="244"/>
      <c r="K206" s="244"/>
      <c r="L206" s="249"/>
      <c r="M206" s="250"/>
      <c r="N206" s="251"/>
      <c r="O206" s="251"/>
      <c r="P206" s="251"/>
      <c r="Q206" s="251"/>
      <c r="R206" s="251"/>
      <c r="S206" s="251"/>
      <c r="T206" s="252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53" t="s">
        <v>216</v>
      </c>
      <c r="AU206" s="253" t="s">
        <v>77</v>
      </c>
      <c r="AV206" s="13" t="s">
        <v>87</v>
      </c>
      <c r="AW206" s="13" t="s">
        <v>34</v>
      </c>
      <c r="AX206" s="13" t="s">
        <v>77</v>
      </c>
      <c r="AY206" s="253" t="s">
        <v>144</v>
      </c>
    </row>
    <row r="207" s="14" customFormat="1">
      <c r="A207" s="14"/>
      <c r="B207" s="254"/>
      <c r="C207" s="255"/>
      <c r="D207" s="234" t="s">
        <v>216</v>
      </c>
      <c r="E207" s="256" t="s">
        <v>1</v>
      </c>
      <c r="F207" s="257" t="s">
        <v>236</v>
      </c>
      <c r="G207" s="255"/>
      <c r="H207" s="258">
        <v>3</v>
      </c>
      <c r="I207" s="259"/>
      <c r="J207" s="255"/>
      <c r="K207" s="255"/>
      <c r="L207" s="260"/>
      <c r="M207" s="261"/>
      <c r="N207" s="262"/>
      <c r="O207" s="262"/>
      <c r="P207" s="262"/>
      <c r="Q207" s="262"/>
      <c r="R207" s="262"/>
      <c r="S207" s="262"/>
      <c r="T207" s="263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64" t="s">
        <v>216</v>
      </c>
      <c r="AU207" s="264" t="s">
        <v>77</v>
      </c>
      <c r="AV207" s="14" t="s">
        <v>143</v>
      </c>
      <c r="AW207" s="14" t="s">
        <v>34</v>
      </c>
      <c r="AX207" s="14" t="s">
        <v>85</v>
      </c>
      <c r="AY207" s="264" t="s">
        <v>144</v>
      </c>
    </row>
    <row r="208" s="2" customFormat="1" ht="16.5" customHeight="1">
      <c r="A208" s="39"/>
      <c r="B208" s="40"/>
      <c r="C208" s="220" t="s">
        <v>667</v>
      </c>
      <c r="D208" s="220" t="s">
        <v>147</v>
      </c>
      <c r="E208" s="221" t="s">
        <v>1284</v>
      </c>
      <c r="F208" s="222" t="s">
        <v>1285</v>
      </c>
      <c r="G208" s="223" t="s">
        <v>224</v>
      </c>
      <c r="H208" s="224">
        <v>12</v>
      </c>
      <c r="I208" s="225"/>
      <c r="J208" s="226">
        <f>ROUND(I208*H208,2)</f>
        <v>0</v>
      </c>
      <c r="K208" s="227"/>
      <c r="L208" s="45"/>
      <c r="M208" s="228" t="s">
        <v>1</v>
      </c>
      <c r="N208" s="229" t="s">
        <v>42</v>
      </c>
      <c r="O208" s="92"/>
      <c r="P208" s="230">
        <f>O208*H208</f>
        <v>0</v>
      </c>
      <c r="Q208" s="230">
        <v>0</v>
      </c>
      <c r="R208" s="230">
        <f>Q208*H208</f>
        <v>0</v>
      </c>
      <c r="S208" s="230">
        <v>0</v>
      </c>
      <c r="T208" s="231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32" t="s">
        <v>143</v>
      </c>
      <c r="AT208" s="232" t="s">
        <v>147</v>
      </c>
      <c r="AU208" s="232" t="s">
        <v>77</v>
      </c>
      <c r="AY208" s="18" t="s">
        <v>144</v>
      </c>
      <c r="BE208" s="233">
        <f>IF(N208="základní",J208,0)</f>
        <v>0</v>
      </c>
      <c r="BF208" s="233">
        <f>IF(N208="snížená",J208,0)</f>
        <v>0</v>
      </c>
      <c r="BG208" s="233">
        <f>IF(N208="zákl. přenesená",J208,0)</f>
        <v>0</v>
      </c>
      <c r="BH208" s="233">
        <f>IF(N208="sníž. přenesená",J208,0)</f>
        <v>0</v>
      </c>
      <c r="BI208" s="233">
        <f>IF(N208="nulová",J208,0)</f>
        <v>0</v>
      </c>
      <c r="BJ208" s="18" t="s">
        <v>85</v>
      </c>
      <c r="BK208" s="233">
        <f>ROUND(I208*H208,2)</f>
        <v>0</v>
      </c>
      <c r="BL208" s="18" t="s">
        <v>143</v>
      </c>
      <c r="BM208" s="232" t="s">
        <v>1286</v>
      </c>
    </row>
    <row r="209" s="2" customFormat="1" ht="24.15" customHeight="1">
      <c r="A209" s="39"/>
      <c r="B209" s="40"/>
      <c r="C209" s="220" t="s">
        <v>671</v>
      </c>
      <c r="D209" s="220" t="s">
        <v>147</v>
      </c>
      <c r="E209" s="221" t="s">
        <v>1287</v>
      </c>
      <c r="F209" s="222" t="s">
        <v>1288</v>
      </c>
      <c r="G209" s="223" t="s">
        <v>224</v>
      </c>
      <c r="H209" s="224">
        <v>12</v>
      </c>
      <c r="I209" s="225"/>
      <c r="J209" s="226">
        <f>ROUND(I209*H209,2)</f>
        <v>0</v>
      </c>
      <c r="K209" s="227"/>
      <c r="L209" s="45"/>
      <c r="M209" s="228" t="s">
        <v>1</v>
      </c>
      <c r="N209" s="229" t="s">
        <v>42</v>
      </c>
      <c r="O209" s="92"/>
      <c r="P209" s="230">
        <f>O209*H209</f>
        <v>0</v>
      </c>
      <c r="Q209" s="230">
        <v>0</v>
      </c>
      <c r="R209" s="230">
        <f>Q209*H209</f>
        <v>0</v>
      </c>
      <c r="S209" s="230">
        <v>0</v>
      </c>
      <c r="T209" s="231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32" t="s">
        <v>143</v>
      </c>
      <c r="AT209" s="232" t="s">
        <v>147</v>
      </c>
      <c r="AU209" s="232" t="s">
        <v>77</v>
      </c>
      <c r="AY209" s="18" t="s">
        <v>144</v>
      </c>
      <c r="BE209" s="233">
        <f>IF(N209="základní",J209,0)</f>
        <v>0</v>
      </c>
      <c r="BF209" s="233">
        <f>IF(N209="snížená",J209,0)</f>
        <v>0</v>
      </c>
      <c r="BG209" s="233">
        <f>IF(N209="zákl. přenesená",J209,0)</f>
        <v>0</v>
      </c>
      <c r="BH209" s="233">
        <f>IF(N209="sníž. přenesená",J209,0)</f>
        <v>0</v>
      </c>
      <c r="BI209" s="233">
        <f>IF(N209="nulová",J209,0)</f>
        <v>0</v>
      </c>
      <c r="BJ209" s="18" t="s">
        <v>85</v>
      </c>
      <c r="BK209" s="233">
        <f>ROUND(I209*H209,2)</f>
        <v>0</v>
      </c>
      <c r="BL209" s="18" t="s">
        <v>143</v>
      </c>
      <c r="BM209" s="232" t="s">
        <v>1289</v>
      </c>
    </row>
    <row r="210" s="2" customFormat="1" ht="24.15" customHeight="1">
      <c r="A210" s="39"/>
      <c r="B210" s="40"/>
      <c r="C210" s="220" t="s">
        <v>675</v>
      </c>
      <c r="D210" s="220" t="s">
        <v>147</v>
      </c>
      <c r="E210" s="221" t="s">
        <v>1290</v>
      </c>
      <c r="F210" s="222" t="s">
        <v>1291</v>
      </c>
      <c r="G210" s="223" t="s">
        <v>224</v>
      </c>
      <c r="H210" s="224">
        <v>6</v>
      </c>
      <c r="I210" s="225"/>
      <c r="J210" s="226">
        <f>ROUND(I210*H210,2)</f>
        <v>0</v>
      </c>
      <c r="K210" s="227"/>
      <c r="L210" s="45"/>
      <c r="M210" s="228" t="s">
        <v>1</v>
      </c>
      <c r="N210" s="229" t="s">
        <v>42</v>
      </c>
      <c r="O210" s="92"/>
      <c r="P210" s="230">
        <f>O210*H210</f>
        <v>0</v>
      </c>
      <c r="Q210" s="230">
        <v>0</v>
      </c>
      <c r="R210" s="230">
        <f>Q210*H210</f>
        <v>0</v>
      </c>
      <c r="S210" s="230">
        <v>0</v>
      </c>
      <c r="T210" s="231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32" t="s">
        <v>143</v>
      </c>
      <c r="AT210" s="232" t="s">
        <v>147</v>
      </c>
      <c r="AU210" s="232" t="s">
        <v>77</v>
      </c>
      <c r="AY210" s="18" t="s">
        <v>144</v>
      </c>
      <c r="BE210" s="233">
        <f>IF(N210="základní",J210,0)</f>
        <v>0</v>
      </c>
      <c r="BF210" s="233">
        <f>IF(N210="snížená",J210,0)</f>
        <v>0</v>
      </c>
      <c r="BG210" s="233">
        <f>IF(N210="zákl. přenesená",J210,0)</f>
        <v>0</v>
      </c>
      <c r="BH210" s="233">
        <f>IF(N210="sníž. přenesená",J210,0)</f>
        <v>0</v>
      </c>
      <c r="BI210" s="233">
        <f>IF(N210="nulová",J210,0)</f>
        <v>0</v>
      </c>
      <c r="BJ210" s="18" t="s">
        <v>85</v>
      </c>
      <c r="BK210" s="233">
        <f>ROUND(I210*H210,2)</f>
        <v>0</v>
      </c>
      <c r="BL210" s="18" t="s">
        <v>143</v>
      </c>
      <c r="BM210" s="232" t="s">
        <v>1292</v>
      </c>
    </row>
    <row r="211" s="2" customFormat="1" ht="33" customHeight="1">
      <c r="A211" s="39"/>
      <c r="B211" s="40"/>
      <c r="C211" s="220" t="s">
        <v>679</v>
      </c>
      <c r="D211" s="220" t="s">
        <v>147</v>
      </c>
      <c r="E211" s="221" t="s">
        <v>1293</v>
      </c>
      <c r="F211" s="222" t="s">
        <v>1294</v>
      </c>
      <c r="G211" s="223" t="s">
        <v>224</v>
      </c>
      <c r="H211" s="224">
        <v>8</v>
      </c>
      <c r="I211" s="225"/>
      <c r="J211" s="226">
        <f>ROUND(I211*H211,2)</f>
        <v>0</v>
      </c>
      <c r="K211" s="227"/>
      <c r="L211" s="45"/>
      <c r="M211" s="228" t="s">
        <v>1</v>
      </c>
      <c r="N211" s="229" t="s">
        <v>42</v>
      </c>
      <c r="O211" s="92"/>
      <c r="P211" s="230">
        <f>O211*H211</f>
        <v>0</v>
      </c>
      <c r="Q211" s="230">
        <v>0</v>
      </c>
      <c r="R211" s="230">
        <f>Q211*H211</f>
        <v>0</v>
      </c>
      <c r="S211" s="230">
        <v>0</v>
      </c>
      <c r="T211" s="231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32" t="s">
        <v>143</v>
      </c>
      <c r="AT211" s="232" t="s">
        <v>147</v>
      </c>
      <c r="AU211" s="232" t="s">
        <v>77</v>
      </c>
      <c r="AY211" s="18" t="s">
        <v>144</v>
      </c>
      <c r="BE211" s="233">
        <f>IF(N211="základní",J211,0)</f>
        <v>0</v>
      </c>
      <c r="BF211" s="233">
        <f>IF(N211="snížená",J211,0)</f>
        <v>0</v>
      </c>
      <c r="BG211" s="233">
        <f>IF(N211="zákl. přenesená",J211,0)</f>
        <v>0</v>
      </c>
      <c r="BH211" s="233">
        <f>IF(N211="sníž. přenesená",J211,0)</f>
        <v>0</v>
      </c>
      <c r="BI211" s="233">
        <f>IF(N211="nulová",J211,0)</f>
        <v>0</v>
      </c>
      <c r="BJ211" s="18" t="s">
        <v>85</v>
      </c>
      <c r="BK211" s="233">
        <f>ROUND(I211*H211,2)</f>
        <v>0</v>
      </c>
      <c r="BL211" s="18" t="s">
        <v>143</v>
      </c>
      <c r="BM211" s="232" t="s">
        <v>1295</v>
      </c>
    </row>
    <row r="212" s="2" customFormat="1" ht="24.15" customHeight="1">
      <c r="A212" s="39"/>
      <c r="B212" s="40"/>
      <c r="C212" s="220" t="s">
        <v>683</v>
      </c>
      <c r="D212" s="220" t="s">
        <v>147</v>
      </c>
      <c r="E212" s="221" t="s">
        <v>1296</v>
      </c>
      <c r="F212" s="222" t="s">
        <v>1297</v>
      </c>
      <c r="G212" s="223" t="s">
        <v>214</v>
      </c>
      <c r="H212" s="224">
        <v>31</v>
      </c>
      <c r="I212" s="225"/>
      <c r="J212" s="226">
        <f>ROUND(I212*H212,2)</f>
        <v>0</v>
      </c>
      <c r="K212" s="227"/>
      <c r="L212" s="45"/>
      <c r="M212" s="228" t="s">
        <v>1</v>
      </c>
      <c r="N212" s="229" t="s">
        <v>42</v>
      </c>
      <c r="O212" s="92"/>
      <c r="P212" s="230">
        <f>O212*H212</f>
        <v>0</v>
      </c>
      <c r="Q212" s="230">
        <v>0</v>
      </c>
      <c r="R212" s="230">
        <f>Q212*H212</f>
        <v>0</v>
      </c>
      <c r="S212" s="230">
        <v>0</v>
      </c>
      <c r="T212" s="231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32" t="s">
        <v>143</v>
      </c>
      <c r="AT212" s="232" t="s">
        <v>147</v>
      </c>
      <c r="AU212" s="232" t="s">
        <v>77</v>
      </c>
      <c r="AY212" s="18" t="s">
        <v>144</v>
      </c>
      <c r="BE212" s="233">
        <f>IF(N212="základní",J212,0)</f>
        <v>0</v>
      </c>
      <c r="BF212" s="233">
        <f>IF(N212="snížená",J212,0)</f>
        <v>0</v>
      </c>
      <c r="BG212" s="233">
        <f>IF(N212="zákl. přenesená",J212,0)</f>
        <v>0</v>
      </c>
      <c r="BH212" s="233">
        <f>IF(N212="sníž. přenesená",J212,0)</f>
        <v>0</v>
      </c>
      <c r="BI212" s="233">
        <f>IF(N212="nulová",J212,0)</f>
        <v>0</v>
      </c>
      <c r="BJ212" s="18" t="s">
        <v>85</v>
      </c>
      <c r="BK212" s="233">
        <f>ROUND(I212*H212,2)</f>
        <v>0</v>
      </c>
      <c r="BL212" s="18" t="s">
        <v>143</v>
      </c>
      <c r="BM212" s="232" t="s">
        <v>1298</v>
      </c>
    </row>
    <row r="213" s="13" customFormat="1">
      <c r="A213" s="13"/>
      <c r="B213" s="243"/>
      <c r="C213" s="244"/>
      <c r="D213" s="234" t="s">
        <v>216</v>
      </c>
      <c r="E213" s="245" t="s">
        <v>1</v>
      </c>
      <c r="F213" s="246" t="s">
        <v>359</v>
      </c>
      <c r="G213" s="244"/>
      <c r="H213" s="247">
        <v>31</v>
      </c>
      <c r="I213" s="248"/>
      <c r="J213" s="244"/>
      <c r="K213" s="244"/>
      <c r="L213" s="249"/>
      <c r="M213" s="250"/>
      <c r="N213" s="251"/>
      <c r="O213" s="251"/>
      <c r="P213" s="251"/>
      <c r="Q213" s="251"/>
      <c r="R213" s="251"/>
      <c r="S213" s="251"/>
      <c r="T213" s="252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53" t="s">
        <v>216</v>
      </c>
      <c r="AU213" s="253" t="s">
        <v>77</v>
      </c>
      <c r="AV213" s="13" t="s">
        <v>87</v>
      </c>
      <c r="AW213" s="13" t="s">
        <v>34</v>
      </c>
      <c r="AX213" s="13" t="s">
        <v>77</v>
      </c>
      <c r="AY213" s="253" t="s">
        <v>144</v>
      </c>
    </row>
    <row r="214" s="14" customFormat="1">
      <c r="A214" s="14"/>
      <c r="B214" s="254"/>
      <c r="C214" s="255"/>
      <c r="D214" s="234" t="s">
        <v>216</v>
      </c>
      <c r="E214" s="256" t="s">
        <v>1</v>
      </c>
      <c r="F214" s="257" t="s">
        <v>236</v>
      </c>
      <c r="G214" s="255"/>
      <c r="H214" s="258">
        <v>31</v>
      </c>
      <c r="I214" s="259"/>
      <c r="J214" s="255"/>
      <c r="K214" s="255"/>
      <c r="L214" s="260"/>
      <c r="M214" s="261"/>
      <c r="N214" s="262"/>
      <c r="O214" s="262"/>
      <c r="P214" s="262"/>
      <c r="Q214" s="262"/>
      <c r="R214" s="262"/>
      <c r="S214" s="262"/>
      <c r="T214" s="263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64" t="s">
        <v>216</v>
      </c>
      <c r="AU214" s="264" t="s">
        <v>77</v>
      </c>
      <c r="AV214" s="14" t="s">
        <v>143</v>
      </c>
      <c r="AW214" s="14" t="s">
        <v>34</v>
      </c>
      <c r="AX214" s="14" t="s">
        <v>85</v>
      </c>
      <c r="AY214" s="264" t="s">
        <v>144</v>
      </c>
    </row>
    <row r="215" s="2" customFormat="1" ht="21.75" customHeight="1">
      <c r="A215" s="39"/>
      <c r="B215" s="40"/>
      <c r="C215" s="220" t="s">
        <v>687</v>
      </c>
      <c r="D215" s="220" t="s">
        <v>147</v>
      </c>
      <c r="E215" s="221" t="s">
        <v>1299</v>
      </c>
      <c r="F215" s="222" t="s">
        <v>1300</v>
      </c>
      <c r="G215" s="223" t="s">
        <v>257</v>
      </c>
      <c r="H215" s="224">
        <v>0.43099999999999999</v>
      </c>
      <c r="I215" s="225"/>
      <c r="J215" s="226">
        <f>ROUND(I215*H215,2)</f>
        <v>0</v>
      </c>
      <c r="K215" s="227"/>
      <c r="L215" s="45"/>
      <c r="M215" s="228" t="s">
        <v>1</v>
      </c>
      <c r="N215" s="229" t="s">
        <v>42</v>
      </c>
      <c r="O215" s="92"/>
      <c r="P215" s="230">
        <f>O215*H215</f>
        <v>0</v>
      </c>
      <c r="Q215" s="230">
        <v>0</v>
      </c>
      <c r="R215" s="230">
        <f>Q215*H215</f>
        <v>0</v>
      </c>
      <c r="S215" s="230">
        <v>0</v>
      </c>
      <c r="T215" s="231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32" t="s">
        <v>143</v>
      </c>
      <c r="AT215" s="232" t="s">
        <v>147</v>
      </c>
      <c r="AU215" s="232" t="s">
        <v>77</v>
      </c>
      <c r="AY215" s="18" t="s">
        <v>144</v>
      </c>
      <c r="BE215" s="233">
        <f>IF(N215="základní",J215,0)</f>
        <v>0</v>
      </c>
      <c r="BF215" s="233">
        <f>IF(N215="snížená",J215,0)</f>
        <v>0</v>
      </c>
      <c r="BG215" s="233">
        <f>IF(N215="zákl. přenesená",J215,0)</f>
        <v>0</v>
      </c>
      <c r="BH215" s="233">
        <f>IF(N215="sníž. přenesená",J215,0)</f>
        <v>0</v>
      </c>
      <c r="BI215" s="233">
        <f>IF(N215="nulová",J215,0)</f>
        <v>0</v>
      </c>
      <c r="BJ215" s="18" t="s">
        <v>85</v>
      </c>
      <c r="BK215" s="233">
        <f>ROUND(I215*H215,2)</f>
        <v>0</v>
      </c>
      <c r="BL215" s="18" t="s">
        <v>143</v>
      </c>
      <c r="BM215" s="232" t="s">
        <v>1301</v>
      </c>
    </row>
    <row r="216" s="2" customFormat="1" ht="16.5" customHeight="1">
      <c r="A216" s="39"/>
      <c r="B216" s="40"/>
      <c r="C216" s="220" t="s">
        <v>691</v>
      </c>
      <c r="D216" s="220" t="s">
        <v>147</v>
      </c>
      <c r="E216" s="221" t="s">
        <v>1302</v>
      </c>
      <c r="F216" s="222" t="s">
        <v>1303</v>
      </c>
      <c r="G216" s="223" t="s">
        <v>157</v>
      </c>
      <c r="H216" s="224">
        <v>2</v>
      </c>
      <c r="I216" s="225"/>
      <c r="J216" s="226">
        <f>ROUND(I216*H216,2)</f>
        <v>0</v>
      </c>
      <c r="K216" s="227"/>
      <c r="L216" s="45"/>
      <c r="M216" s="228" t="s">
        <v>1</v>
      </c>
      <c r="N216" s="229" t="s">
        <v>42</v>
      </c>
      <c r="O216" s="92"/>
      <c r="P216" s="230">
        <f>O216*H216</f>
        <v>0</v>
      </c>
      <c r="Q216" s="230">
        <v>0</v>
      </c>
      <c r="R216" s="230">
        <f>Q216*H216</f>
        <v>0</v>
      </c>
      <c r="S216" s="230">
        <v>0</v>
      </c>
      <c r="T216" s="231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32" t="s">
        <v>143</v>
      </c>
      <c r="AT216" s="232" t="s">
        <v>147</v>
      </c>
      <c r="AU216" s="232" t="s">
        <v>77</v>
      </c>
      <c r="AY216" s="18" t="s">
        <v>144</v>
      </c>
      <c r="BE216" s="233">
        <f>IF(N216="základní",J216,0)</f>
        <v>0</v>
      </c>
      <c r="BF216" s="233">
        <f>IF(N216="snížená",J216,0)</f>
        <v>0</v>
      </c>
      <c r="BG216" s="233">
        <f>IF(N216="zákl. přenesená",J216,0)</f>
        <v>0</v>
      </c>
      <c r="BH216" s="233">
        <f>IF(N216="sníž. přenesená",J216,0)</f>
        <v>0</v>
      </c>
      <c r="BI216" s="233">
        <f>IF(N216="nulová",J216,0)</f>
        <v>0</v>
      </c>
      <c r="BJ216" s="18" t="s">
        <v>85</v>
      </c>
      <c r="BK216" s="233">
        <f>ROUND(I216*H216,2)</f>
        <v>0</v>
      </c>
      <c r="BL216" s="18" t="s">
        <v>143</v>
      </c>
      <c r="BM216" s="232" t="s">
        <v>1304</v>
      </c>
    </row>
    <row r="217" s="2" customFormat="1" ht="16.5" customHeight="1">
      <c r="A217" s="39"/>
      <c r="B217" s="40"/>
      <c r="C217" s="220" t="s">
        <v>695</v>
      </c>
      <c r="D217" s="220" t="s">
        <v>147</v>
      </c>
      <c r="E217" s="221" t="s">
        <v>1305</v>
      </c>
      <c r="F217" s="222" t="s">
        <v>1306</v>
      </c>
      <c r="G217" s="223" t="s">
        <v>157</v>
      </c>
      <c r="H217" s="224">
        <v>2</v>
      </c>
      <c r="I217" s="225"/>
      <c r="J217" s="226">
        <f>ROUND(I217*H217,2)</f>
        <v>0</v>
      </c>
      <c r="K217" s="227"/>
      <c r="L217" s="45"/>
      <c r="M217" s="228" t="s">
        <v>1</v>
      </c>
      <c r="N217" s="229" t="s">
        <v>42</v>
      </c>
      <c r="O217" s="92"/>
      <c r="P217" s="230">
        <f>O217*H217</f>
        <v>0</v>
      </c>
      <c r="Q217" s="230">
        <v>0</v>
      </c>
      <c r="R217" s="230">
        <f>Q217*H217</f>
        <v>0</v>
      </c>
      <c r="S217" s="230">
        <v>0</v>
      </c>
      <c r="T217" s="231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32" t="s">
        <v>143</v>
      </c>
      <c r="AT217" s="232" t="s">
        <v>147</v>
      </c>
      <c r="AU217" s="232" t="s">
        <v>77</v>
      </c>
      <c r="AY217" s="18" t="s">
        <v>144</v>
      </c>
      <c r="BE217" s="233">
        <f>IF(N217="základní",J217,0)</f>
        <v>0</v>
      </c>
      <c r="BF217" s="233">
        <f>IF(N217="snížená",J217,0)</f>
        <v>0</v>
      </c>
      <c r="BG217" s="233">
        <f>IF(N217="zákl. přenesená",J217,0)</f>
        <v>0</v>
      </c>
      <c r="BH217" s="233">
        <f>IF(N217="sníž. přenesená",J217,0)</f>
        <v>0</v>
      </c>
      <c r="BI217" s="233">
        <f>IF(N217="nulová",J217,0)</f>
        <v>0</v>
      </c>
      <c r="BJ217" s="18" t="s">
        <v>85</v>
      </c>
      <c r="BK217" s="233">
        <f>ROUND(I217*H217,2)</f>
        <v>0</v>
      </c>
      <c r="BL217" s="18" t="s">
        <v>143</v>
      </c>
      <c r="BM217" s="232" t="s">
        <v>1307</v>
      </c>
    </row>
    <row r="218" s="2" customFormat="1" ht="21.75" customHeight="1">
      <c r="A218" s="39"/>
      <c r="B218" s="40"/>
      <c r="C218" s="220" t="s">
        <v>699</v>
      </c>
      <c r="D218" s="220" t="s">
        <v>147</v>
      </c>
      <c r="E218" s="221" t="s">
        <v>1308</v>
      </c>
      <c r="F218" s="222" t="s">
        <v>1309</v>
      </c>
      <c r="G218" s="223" t="s">
        <v>257</v>
      </c>
      <c r="H218" s="224">
        <v>0.037999999999999999</v>
      </c>
      <c r="I218" s="225"/>
      <c r="J218" s="226">
        <f>ROUND(I218*H218,2)</f>
        <v>0</v>
      </c>
      <c r="K218" s="227"/>
      <c r="L218" s="45"/>
      <c r="M218" s="228" t="s">
        <v>1</v>
      </c>
      <c r="N218" s="229" t="s">
        <v>42</v>
      </c>
      <c r="O218" s="92"/>
      <c r="P218" s="230">
        <f>O218*H218</f>
        <v>0</v>
      </c>
      <c r="Q218" s="230">
        <v>0</v>
      </c>
      <c r="R218" s="230">
        <f>Q218*H218</f>
        <v>0</v>
      </c>
      <c r="S218" s="230">
        <v>0</v>
      </c>
      <c r="T218" s="231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32" t="s">
        <v>143</v>
      </c>
      <c r="AT218" s="232" t="s">
        <v>147</v>
      </c>
      <c r="AU218" s="232" t="s">
        <v>77</v>
      </c>
      <c r="AY218" s="18" t="s">
        <v>144</v>
      </c>
      <c r="BE218" s="233">
        <f>IF(N218="základní",J218,0)</f>
        <v>0</v>
      </c>
      <c r="BF218" s="233">
        <f>IF(N218="snížená",J218,0)</f>
        <v>0</v>
      </c>
      <c r="BG218" s="233">
        <f>IF(N218="zákl. přenesená",J218,0)</f>
        <v>0</v>
      </c>
      <c r="BH218" s="233">
        <f>IF(N218="sníž. přenesená",J218,0)</f>
        <v>0</v>
      </c>
      <c r="BI218" s="233">
        <f>IF(N218="nulová",J218,0)</f>
        <v>0</v>
      </c>
      <c r="BJ218" s="18" t="s">
        <v>85</v>
      </c>
      <c r="BK218" s="233">
        <f>ROUND(I218*H218,2)</f>
        <v>0</v>
      </c>
      <c r="BL218" s="18" t="s">
        <v>143</v>
      </c>
      <c r="BM218" s="232" t="s">
        <v>1310</v>
      </c>
    </row>
    <row r="219" s="2" customFormat="1" ht="16.5" customHeight="1">
      <c r="A219" s="39"/>
      <c r="B219" s="40"/>
      <c r="C219" s="220" t="s">
        <v>703</v>
      </c>
      <c r="D219" s="220" t="s">
        <v>147</v>
      </c>
      <c r="E219" s="221" t="s">
        <v>1311</v>
      </c>
      <c r="F219" s="222" t="s">
        <v>1312</v>
      </c>
      <c r="G219" s="223" t="s">
        <v>157</v>
      </c>
      <c r="H219" s="224">
        <v>1</v>
      </c>
      <c r="I219" s="225"/>
      <c r="J219" s="226">
        <f>ROUND(I219*H219,2)</f>
        <v>0</v>
      </c>
      <c r="K219" s="227"/>
      <c r="L219" s="45"/>
      <c r="M219" s="228" t="s">
        <v>1</v>
      </c>
      <c r="N219" s="229" t="s">
        <v>42</v>
      </c>
      <c r="O219" s="92"/>
      <c r="P219" s="230">
        <f>O219*H219</f>
        <v>0</v>
      </c>
      <c r="Q219" s="230">
        <v>0</v>
      </c>
      <c r="R219" s="230">
        <f>Q219*H219</f>
        <v>0</v>
      </c>
      <c r="S219" s="230">
        <v>0</v>
      </c>
      <c r="T219" s="231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32" t="s">
        <v>143</v>
      </c>
      <c r="AT219" s="232" t="s">
        <v>147</v>
      </c>
      <c r="AU219" s="232" t="s">
        <v>77</v>
      </c>
      <c r="AY219" s="18" t="s">
        <v>144</v>
      </c>
      <c r="BE219" s="233">
        <f>IF(N219="základní",J219,0)</f>
        <v>0</v>
      </c>
      <c r="BF219" s="233">
        <f>IF(N219="snížená",J219,0)</f>
        <v>0</v>
      </c>
      <c r="BG219" s="233">
        <f>IF(N219="zákl. přenesená",J219,0)</f>
        <v>0</v>
      </c>
      <c r="BH219" s="233">
        <f>IF(N219="sníž. přenesená",J219,0)</f>
        <v>0</v>
      </c>
      <c r="BI219" s="233">
        <f>IF(N219="nulová",J219,0)</f>
        <v>0</v>
      </c>
      <c r="BJ219" s="18" t="s">
        <v>85</v>
      </c>
      <c r="BK219" s="233">
        <f>ROUND(I219*H219,2)</f>
        <v>0</v>
      </c>
      <c r="BL219" s="18" t="s">
        <v>143</v>
      </c>
      <c r="BM219" s="232" t="s">
        <v>1313</v>
      </c>
    </row>
    <row r="220" s="2" customFormat="1" ht="21.75" customHeight="1">
      <c r="A220" s="39"/>
      <c r="B220" s="40"/>
      <c r="C220" s="220" t="s">
        <v>707</v>
      </c>
      <c r="D220" s="220" t="s">
        <v>147</v>
      </c>
      <c r="E220" s="221" t="s">
        <v>1314</v>
      </c>
      <c r="F220" s="222" t="s">
        <v>1315</v>
      </c>
      <c r="G220" s="223" t="s">
        <v>157</v>
      </c>
      <c r="H220" s="224">
        <v>1</v>
      </c>
      <c r="I220" s="225"/>
      <c r="J220" s="226">
        <f>ROUND(I220*H220,2)</f>
        <v>0</v>
      </c>
      <c r="K220" s="227"/>
      <c r="L220" s="45"/>
      <c r="M220" s="228" t="s">
        <v>1</v>
      </c>
      <c r="N220" s="229" t="s">
        <v>42</v>
      </c>
      <c r="O220" s="92"/>
      <c r="P220" s="230">
        <f>O220*H220</f>
        <v>0</v>
      </c>
      <c r="Q220" s="230">
        <v>0</v>
      </c>
      <c r="R220" s="230">
        <f>Q220*H220</f>
        <v>0</v>
      </c>
      <c r="S220" s="230">
        <v>0</v>
      </c>
      <c r="T220" s="231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32" t="s">
        <v>143</v>
      </c>
      <c r="AT220" s="232" t="s">
        <v>147</v>
      </c>
      <c r="AU220" s="232" t="s">
        <v>77</v>
      </c>
      <c r="AY220" s="18" t="s">
        <v>144</v>
      </c>
      <c r="BE220" s="233">
        <f>IF(N220="základní",J220,0)</f>
        <v>0</v>
      </c>
      <c r="BF220" s="233">
        <f>IF(N220="snížená",J220,0)</f>
        <v>0</v>
      </c>
      <c r="BG220" s="233">
        <f>IF(N220="zákl. přenesená",J220,0)</f>
        <v>0</v>
      </c>
      <c r="BH220" s="233">
        <f>IF(N220="sníž. přenesená",J220,0)</f>
        <v>0</v>
      </c>
      <c r="BI220" s="233">
        <f>IF(N220="nulová",J220,0)</f>
        <v>0</v>
      </c>
      <c r="BJ220" s="18" t="s">
        <v>85</v>
      </c>
      <c r="BK220" s="233">
        <f>ROUND(I220*H220,2)</f>
        <v>0</v>
      </c>
      <c r="BL220" s="18" t="s">
        <v>143</v>
      </c>
      <c r="BM220" s="232" t="s">
        <v>1316</v>
      </c>
    </row>
    <row r="221" s="2" customFormat="1" ht="21.75" customHeight="1">
      <c r="A221" s="39"/>
      <c r="B221" s="40"/>
      <c r="C221" s="220" t="s">
        <v>711</v>
      </c>
      <c r="D221" s="220" t="s">
        <v>147</v>
      </c>
      <c r="E221" s="221" t="s">
        <v>1317</v>
      </c>
      <c r="F221" s="222" t="s">
        <v>1318</v>
      </c>
      <c r="G221" s="223" t="s">
        <v>394</v>
      </c>
      <c r="H221" s="224">
        <v>296</v>
      </c>
      <c r="I221" s="225"/>
      <c r="J221" s="226">
        <f>ROUND(I221*H221,2)</f>
        <v>0</v>
      </c>
      <c r="K221" s="227"/>
      <c r="L221" s="45"/>
      <c r="M221" s="228" t="s">
        <v>1</v>
      </c>
      <c r="N221" s="229" t="s">
        <v>42</v>
      </c>
      <c r="O221" s="92"/>
      <c r="P221" s="230">
        <f>O221*H221</f>
        <v>0</v>
      </c>
      <c r="Q221" s="230">
        <v>0</v>
      </c>
      <c r="R221" s="230">
        <f>Q221*H221</f>
        <v>0</v>
      </c>
      <c r="S221" s="230">
        <v>0</v>
      </c>
      <c r="T221" s="231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32" t="s">
        <v>143</v>
      </c>
      <c r="AT221" s="232" t="s">
        <v>147</v>
      </c>
      <c r="AU221" s="232" t="s">
        <v>77</v>
      </c>
      <c r="AY221" s="18" t="s">
        <v>144</v>
      </c>
      <c r="BE221" s="233">
        <f>IF(N221="základní",J221,0)</f>
        <v>0</v>
      </c>
      <c r="BF221" s="233">
        <f>IF(N221="snížená",J221,0)</f>
        <v>0</v>
      </c>
      <c r="BG221" s="233">
        <f>IF(N221="zákl. přenesená",J221,0)</f>
        <v>0</v>
      </c>
      <c r="BH221" s="233">
        <f>IF(N221="sníž. přenesená",J221,0)</f>
        <v>0</v>
      </c>
      <c r="BI221" s="233">
        <f>IF(N221="nulová",J221,0)</f>
        <v>0</v>
      </c>
      <c r="BJ221" s="18" t="s">
        <v>85</v>
      </c>
      <c r="BK221" s="233">
        <f>ROUND(I221*H221,2)</f>
        <v>0</v>
      </c>
      <c r="BL221" s="18" t="s">
        <v>143</v>
      </c>
      <c r="BM221" s="232" t="s">
        <v>1319</v>
      </c>
    </row>
    <row r="222" s="2" customFormat="1" ht="21.75" customHeight="1">
      <c r="A222" s="39"/>
      <c r="B222" s="40"/>
      <c r="C222" s="220" t="s">
        <v>715</v>
      </c>
      <c r="D222" s="220" t="s">
        <v>147</v>
      </c>
      <c r="E222" s="221" t="s">
        <v>1320</v>
      </c>
      <c r="F222" s="222" t="s">
        <v>1321</v>
      </c>
      <c r="G222" s="223" t="s">
        <v>394</v>
      </c>
      <c r="H222" s="224">
        <v>900</v>
      </c>
      <c r="I222" s="225"/>
      <c r="J222" s="226">
        <f>ROUND(I222*H222,2)</f>
        <v>0</v>
      </c>
      <c r="K222" s="227"/>
      <c r="L222" s="45"/>
      <c r="M222" s="228" t="s">
        <v>1</v>
      </c>
      <c r="N222" s="229" t="s">
        <v>42</v>
      </c>
      <c r="O222" s="92"/>
      <c r="P222" s="230">
        <f>O222*H222</f>
        <v>0</v>
      </c>
      <c r="Q222" s="230">
        <v>0</v>
      </c>
      <c r="R222" s="230">
        <f>Q222*H222</f>
        <v>0</v>
      </c>
      <c r="S222" s="230">
        <v>0</v>
      </c>
      <c r="T222" s="231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32" t="s">
        <v>143</v>
      </c>
      <c r="AT222" s="232" t="s">
        <v>147</v>
      </c>
      <c r="AU222" s="232" t="s">
        <v>77</v>
      </c>
      <c r="AY222" s="18" t="s">
        <v>144</v>
      </c>
      <c r="BE222" s="233">
        <f>IF(N222="základní",J222,0)</f>
        <v>0</v>
      </c>
      <c r="BF222" s="233">
        <f>IF(N222="snížená",J222,0)</f>
        <v>0</v>
      </c>
      <c r="BG222" s="233">
        <f>IF(N222="zákl. přenesená",J222,0)</f>
        <v>0</v>
      </c>
      <c r="BH222" s="233">
        <f>IF(N222="sníž. přenesená",J222,0)</f>
        <v>0</v>
      </c>
      <c r="BI222" s="233">
        <f>IF(N222="nulová",J222,0)</f>
        <v>0</v>
      </c>
      <c r="BJ222" s="18" t="s">
        <v>85</v>
      </c>
      <c r="BK222" s="233">
        <f>ROUND(I222*H222,2)</f>
        <v>0</v>
      </c>
      <c r="BL222" s="18" t="s">
        <v>143</v>
      </c>
      <c r="BM222" s="232" t="s">
        <v>1322</v>
      </c>
    </row>
    <row r="223" s="2" customFormat="1" ht="24.15" customHeight="1">
      <c r="A223" s="39"/>
      <c r="B223" s="40"/>
      <c r="C223" s="220" t="s">
        <v>719</v>
      </c>
      <c r="D223" s="220" t="s">
        <v>147</v>
      </c>
      <c r="E223" s="221" t="s">
        <v>1323</v>
      </c>
      <c r="F223" s="222" t="s">
        <v>1324</v>
      </c>
      <c r="G223" s="223" t="s">
        <v>214</v>
      </c>
      <c r="H223" s="224">
        <v>50</v>
      </c>
      <c r="I223" s="225"/>
      <c r="J223" s="226">
        <f>ROUND(I223*H223,2)</f>
        <v>0</v>
      </c>
      <c r="K223" s="227"/>
      <c r="L223" s="45"/>
      <c r="M223" s="228" t="s">
        <v>1</v>
      </c>
      <c r="N223" s="229" t="s">
        <v>42</v>
      </c>
      <c r="O223" s="92"/>
      <c r="P223" s="230">
        <f>O223*H223</f>
        <v>0</v>
      </c>
      <c r="Q223" s="230">
        <v>0</v>
      </c>
      <c r="R223" s="230">
        <f>Q223*H223</f>
        <v>0</v>
      </c>
      <c r="S223" s="230">
        <v>0</v>
      </c>
      <c r="T223" s="231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32" t="s">
        <v>143</v>
      </c>
      <c r="AT223" s="232" t="s">
        <v>147</v>
      </c>
      <c r="AU223" s="232" t="s">
        <v>77</v>
      </c>
      <c r="AY223" s="18" t="s">
        <v>144</v>
      </c>
      <c r="BE223" s="233">
        <f>IF(N223="základní",J223,0)</f>
        <v>0</v>
      </c>
      <c r="BF223" s="233">
        <f>IF(N223="snížená",J223,0)</f>
        <v>0</v>
      </c>
      <c r="BG223" s="233">
        <f>IF(N223="zákl. přenesená",J223,0)</f>
        <v>0</v>
      </c>
      <c r="BH223" s="233">
        <f>IF(N223="sníž. přenesená",J223,0)</f>
        <v>0</v>
      </c>
      <c r="BI223" s="233">
        <f>IF(N223="nulová",J223,0)</f>
        <v>0</v>
      </c>
      <c r="BJ223" s="18" t="s">
        <v>85</v>
      </c>
      <c r="BK223" s="233">
        <f>ROUND(I223*H223,2)</f>
        <v>0</v>
      </c>
      <c r="BL223" s="18" t="s">
        <v>143</v>
      </c>
      <c r="BM223" s="232" t="s">
        <v>1325</v>
      </c>
    </row>
    <row r="224" s="16" customFormat="1">
      <c r="A224" s="16"/>
      <c r="B224" s="295"/>
      <c r="C224" s="296"/>
      <c r="D224" s="234" t="s">
        <v>216</v>
      </c>
      <c r="E224" s="297" t="s">
        <v>1</v>
      </c>
      <c r="F224" s="298" t="s">
        <v>1259</v>
      </c>
      <c r="G224" s="296"/>
      <c r="H224" s="297" t="s">
        <v>1</v>
      </c>
      <c r="I224" s="299"/>
      <c r="J224" s="296"/>
      <c r="K224" s="296"/>
      <c r="L224" s="300"/>
      <c r="M224" s="301"/>
      <c r="N224" s="302"/>
      <c r="O224" s="302"/>
      <c r="P224" s="302"/>
      <c r="Q224" s="302"/>
      <c r="R224" s="302"/>
      <c r="S224" s="302"/>
      <c r="T224" s="303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T224" s="304" t="s">
        <v>216</v>
      </c>
      <c r="AU224" s="304" t="s">
        <v>77</v>
      </c>
      <c r="AV224" s="16" t="s">
        <v>85</v>
      </c>
      <c r="AW224" s="16" t="s">
        <v>34</v>
      </c>
      <c r="AX224" s="16" t="s">
        <v>77</v>
      </c>
      <c r="AY224" s="304" t="s">
        <v>144</v>
      </c>
    </row>
    <row r="225" s="13" customFormat="1">
      <c r="A225" s="13"/>
      <c r="B225" s="243"/>
      <c r="C225" s="244"/>
      <c r="D225" s="234" t="s">
        <v>216</v>
      </c>
      <c r="E225" s="245" t="s">
        <v>1</v>
      </c>
      <c r="F225" s="246" t="s">
        <v>671</v>
      </c>
      <c r="G225" s="244"/>
      <c r="H225" s="247">
        <v>50</v>
      </c>
      <c r="I225" s="248"/>
      <c r="J225" s="244"/>
      <c r="K225" s="244"/>
      <c r="L225" s="249"/>
      <c r="M225" s="250"/>
      <c r="N225" s="251"/>
      <c r="O225" s="251"/>
      <c r="P225" s="251"/>
      <c r="Q225" s="251"/>
      <c r="R225" s="251"/>
      <c r="S225" s="251"/>
      <c r="T225" s="252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53" t="s">
        <v>216</v>
      </c>
      <c r="AU225" s="253" t="s">
        <v>77</v>
      </c>
      <c r="AV225" s="13" t="s">
        <v>87</v>
      </c>
      <c r="AW225" s="13" t="s">
        <v>34</v>
      </c>
      <c r="AX225" s="13" t="s">
        <v>77</v>
      </c>
      <c r="AY225" s="253" t="s">
        <v>144</v>
      </c>
    </row>
    <row r="226" s="14" customFormat="1">
      <c r="A226" s="14"/>
      <c r="B226" s="254"/>
      <c r="C226" s="255"/>
      <c r="D226" s="234" t="s">
        <v>216</v>
      </c>
      <c r="E226" s="256" t="s">
        <v>1</v>
      </c>
      <c r="F226" s="257" t="s">
        <v>236</v>
      </c>
      <c r="G226" s="255"/>
      <c r="H226" s="258">
        <v>50</v>
      </c>
      <c r="I226" s="259"/>
      <c r="J226" s="255"/>
      <c r="K226" s="255"/>
      <c r="L226" s="260"/>
      <c r="M226" s="261"/>
      <c r="N226" s="262"/>
      <c r="O226" s="262"/>
      <c r="P226" s="262"/>
      <c r="Q226" s="262"/>
      <c r="R226" s="262"/>
      <c r="S226" s="262"/>
      <c r="T226" s="263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64" t="s">
        <v>216</v>
      </c>
      <c r="AU226" s="264" t="s">
        <v>77</v>
      </c>
      <c r="AV226" s="14" t="s">
        <v>143</v>
      </c>
      <c r="AW226" s="14" t="s">
        <v>34</v>
      </c>
      <c r="AX226" s="14" t="s">
        <v>85</v>
      </c>
      <c r="AY226" s="264" t="s">
        <v>144</v>
      </c>
    </row>
    <row r="227" s="2" customFormat="1" ht="24.15" customHeight="1">
      <c r="A227" s="39"/>
      <c r="B227" s="40"/>
      <c r="C227" s="220" t="s">
        <v>724</v>
      </c>
      <c r="D227" s="220" t="s">
        <v>147</v>
      </c>
      <c r="E227" s="221" t="s">
        <v>1326</v>
      </c>
      <c r="F227" s="222" t="s">
        <v>1327</v>
      </c>
      <c r="G227" s="223" t="s">
        <v>214</v>
      </c>
      <c r="H227" s="224">
        <v>50</v>
      </c>
      <c r="I227" s="225"/>
      <c r="J227" s="226">
        <f>ROUND(I227*H227,2)</f>
        <v>0</v>
      </c>
      <c r="K227" s="227"/>
      <c r="L227" s="45"/>
      <c r="M227" s="228" t="s">
        <v>1</v>
      </c>
      <c r="N227" s="229" t="s">
        <v>42</v>
      </c>
      <c r="O227" s="92"/>
      <c r="P227" s="230">
        <f>O227*H227</f>
        <v>0</v>
      </c>
      <c r="Q227" s="230">
        <v>0</v>
      </c>
      <c r="R227" s="230">
        <f>Q227*H227</f>
        <v>0</v>
      </c>
      <c r="S227" s="230">
        <v>0</v>
      </c>
      <c r="T227" s="231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32" t="s">
        <v>143</v>
      </c>
      <c r="AT227" s="232" t="s">
        <v>147</v>
      </c>
      <c r="AU227" s="232" t="s">
        <v>77</v>
      </c>
      <c r="AY227" s="18" t="s">
        <v>144</v>
      </c>
      <c r="BE227" s="233">
        <f>IF(N227="základní",J227,0)</f>
        <v>0</v>
      </c>
      <c r="BF227" s="233">
        <f>IF(N227="snížená",J227,0)</f>
        <v>0</v>
      </c>
      <c r="BG227" s="233">
        <f>IF(N227="zákl. přenesená",J227,0)</f>
        <v>0</v>
      </c>
      <c r="BH227" s="233">
        <f>IF(N227="sníž. přenesená",J227,0)</f>
        <v>0</v>
      </c>
      <c r="BI227" s="233">
        <f>IF(N227="nulová",J227,0)</f>
        <v>0</v>
      </c>
      <c r="BJ227" s="18" t="s">
        <v>85</v>
      </c>
      <c r="BK227" s="233">
        <f>ROUND(I227*H227,2)</f>
        <v>0</v>
      </c>
      <c r="BL227" s="18" t="s">
        <v>143</v>
      </c>
      <c r="BM227" s="232" t="s">
        <v>1328</v>
      </c>
    </row>
    <row r="228" s="16" customFormat="1">
      <c r="A228" s="16"/>
      <c r="B228" s="295"/>
      <c r="C228" s="296"/>
      <c r="D228" s="234" t="s">
        <v>216</v>
      </c>
      <c r="E228" s="297" t="s">
        <v>1</v>
      </c>
      <c r="F228" s="298" t="s">
        <v>1259</v>
      </c>
      <c r="G228" s="296"/>
      <c r="H228" s="297" t="s">
        <v>1</v>
      </c>
      <c r="I228" s="299"/>
      <c r="J228" s="296"/>
      <c r="K228" s="296"/>
      <c r="L228" s="300"/>
      <c r="M228" s="301"/>
      <c r="N228" s="302"/>
      <c r="O228" s="302"/>
      <c r="P228" s="302"/>
      <c r="Q228" s="302"/>
      <c r="R228" s="302"/>
      <c r="S228" s="302"/>
      <c r="T228" s="303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T228" s="304" t="s">
        <v>216</v>
      </c>
      <c r="AU228" s="304" t="s">
        <v>77</v>
      </c>
      <c r="AV228" s="16" t="s">
        <v>85</v>
      </c>
      <c r="AW228" s="16" t="s">
        <v>34</v>
      </c>
      <c r="AX228" s="16" t="s">
        <v>77</v>
      </c>
      <c r="AY228" s="304" t="s">
        <v>144</v>
      </c>
    </row>
    <row r="229" s="13" customFormat="1">
      <c r="A229" s="13"/>
      <c r="B229" s="243"/>
      <c r="C229" s="244"/>
      <c r="D229" s="234" t="s">
        <v>216</v>
      </c>
      <c r="E229" s="245" t="s">
        <v>1</v>
      </c>
      <c r="F229" s="246" t="s">
        <v>671</v>
      </c>
      <c r="G229" s="244"/>
      <c r="H229" s="247">
        <v>50</v>
      </c>
      <c r="I229" s="248"/>
      <c r="J229" s="244"/>
      <c r="K229" s="244"/>
      <c r="L229" s="249"/>
      <c r="M229" s="250"/>
      <c r="N229" s="251"/>
      <c r="O229" s="251"/>
      <c r="P229" s="251"/>
      <c r="Q229" s="251"/>
      <c r="R229" s="251"/>
      <c r="S229" s="251"/>
      <c r="T229" s="252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53" t="s">
        <v>216</v>
      </c>
      <c r="AU229" s="253" t="s">
        <v>77</v>
      </c>
      <c r="AV229" s="13" t="s">
        <v>87</v>
      </c>
      <c r="AW229" s="13" t="s">
        <v>34</v>
      </c>
      <c r="AX229" s="13" t="s">
        <v>77</v>
      </c>
      <c r="AY229" s="253" t="s">
        <v>144</v>
      </c>
    </row>
    <row r="230" s="14" customFormat="1">
      <c r="A230" s="14"/>
      <c r="B230" s="254"/>
      <c r="C230" s="255"/>
      <c r="D230" s="234" t="s">
        <v>216</v>
      </c>
      <c r="E230" s="256" t="s">
        <v>1</v>
      </c>
      <c r="F230" s="257" t="s">
        <v>236</v>
      </c>
      <c r="G230" s="255"/>
      <c r="H230" s="258">
        <v>50</v>
      </c>
      <c r="I230" s="259"/>
      <c r="J230" s="255"/>
      <c r="K230" s="255"/>
      <c r="L230" s="260"/>
      <c r="M230" s="261"/>
      <c r="N230" s="262"/>
      <c r="O230" s="262"/>
      <c r="P230" s="262"/>
      <c r="Q230" s="262"/>
      <c r="R230" s="262"/>
      <c r="S230" s="262"/>
      <c r="T230" s="263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64" t="s">
        <v>216</v>
      </c>
      <c r="AU230" s="264" t="s">
        <v>77</v>
      </c>
      <c r="AV230" s="14" t="s">
        <v>143</v>
      </c>
      <c r="AW230" s="14" t="s">
        <v>34</v>
      </c>
      <c r="AX230" s="14" t="s">
        <v>85</v>
      </c>
      <c r="AY230" s="264" t="s">
        <v>144</v>
      </c>
    </row>
    <row r="231" s="2" customFormat="1" ht="24.15" customHeight="1">
      <c r="A231" s="39"/>
      <c r="B231" s="40"/>
      <c r="C231" s="220" t="s">
        <v>566</v>
      </c>
      <c r="D231" s="220" t="s">
        <v>147</v>
      </c>
      <c r="E231" s="221" t="s">
        <v>1329</v>
      </c>
      <c r="F231" s="222" t="s">
        <v>1330</v>
      </c>
      <c r="G231" s="223" t="s">
        <v>150</v>
      </c>
      <c r="H231" s="224">
        <v>1</v>
      </c>
      <c r="I231" s="225"/>
      <c r="J231" s="226">
        <f>ROUND(I231*H231,2)</f>
        <v>0</v>
      </c>
      <c r="K231" s="227"/>
      <c r="L231" s="45"/>
      <c r="M231" s="228" t="s">
        <v>1</v>
      </c>
      <c r="N231" s="229" t="s">
        <v>42</v>
      </c>
      <c r="O231" s="92"/>
      <c r="P231" s="230">
        <f>O231*H231</f>
        <v>0</v>
      </c>
      <c r="Q231" s="230">
        <v>0</v>
      </c>
      <c r="R231" s="230">
        <f>Q231*H231</f>
        <v>0</v>
      </c>
      <c r="S231" s="230">
        <v>0</v>
      </c>
      <c r="T231" s="231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32" t="s">
        <v>143</v>
      </c>
      <c r="AT231" s="232" t="s">
        <v>147</v>
      </c>
      <c r="AU231" s="232" t="s">
        <v>77</v>
      </c>
      <c r="AY231" s="18" t="s">
        <v>144</v>
      </c>
      <c r="BE231" s="233">
        <f>IF(N231="základní",J231,0)</f>
        <v>0</v>
      </c>
      <c r="BF231" s="233">
        <f>IF(N231="snížená",J231,0)</f>
        <v>0</v>
      </c>
      <c r="BG231" s="233">
        <f>IF(N231="zákl. přenesená",J231,0)</f>
        <v>0</v>
      </c>
      <c r="BH231" s="233">
        <f>IF(N231="sníž. přenesená",J231,0)</f>
        <v>0</v>
      </c>
      <c r="BI231" s="233">
        <f>IF(N231="nulová",J231,0)</f>
        <v>0</v>
      </c>
      <c r="BJ231" s="18" t="s">
        <v>85</v>
      </c>
      <c r="BK231" s="233">
        <f>ROUND(I231*H231,2)</f>
        <v>0</v>
      </c>
      <c r="BL231" s="18" t="s">
        <v>143</v>
      </c>
      <c r="BM231" s="232" t="s">
        <v>1331</v>
      </c>
    </row>
    <row r="232" s="2" customFormat="1" ht="21.75" customHeight="1">
      <c r="A232" s="39"/>
      <c r="B232" s="40"/>
      <c r="C232" s="220" t="s">
        <v>731</v>
      </c>
      <c r="D232" s="220" t="s">
        <v>147</v>
      </c>
      <c r="E232" s="221" t="s">
        <v>1332</v>
      </c>
      <c r="F232" s="222" t="s">
        <v>1333</v>
      </c>
      <c r="G232" s="223" t="s">
        <v>150</v>
      </c>
      <c r="H232" s="224">
        <v>2</v>
      </c>
      <c r="I232" s="225"/>
      <c r="J232" s="226">
        <f>ROUND(I232*H232,2)</f>
        <v>0</v>
      </c>
      <c r="K232" s="227"/>
      <c r="L232" s="45"/>
      <c r="M232" s="228" t="s">
        <v>1</v>
      </c>
      <c r="N232" s="229" t="s">
        <v>42</v>
      </c>
      <c r="O232" s="92"/>
      <c r="P232" s="230">
        <f>O232*H232</f>
        <v>0</v>
      </c>
      <c r="Q232" s="230">
        <v>0</v>
      </c>
      <c r="R232" s="230">
        <f>Q232*H232</f>
        <v>0</v>
      </c>
      <c r="S232" s="230">
        <v>0</v>
      </c>
      <c r="T232" s="231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32" t="s">
        <v>143</v>
      </c>
      <c r="AT232" s="232" t="s">
        <v>147</v>
      </c>
      <c r="AU232" s="232" t="s">
        <v>77</v>
      </c>
      <c r="AY232" s="18" t="s">
        <v>144</v>
      </c>
      <c r="BE232" s="233">
        <f>IF(N232="základní",J232,0)</f>
        <v>0</v>
      </c>
      <c r="BF232" s="233">
        <f>IF(N232="snížená",J232,0)</f>
        <v>0</v>
      </c>
      <c r="BG232" s="233">
        <f>IF(N232="zákl. přenesená",J232,0)</f>
        <v>0</v>
      </c>
      <c r="BH232" s="233">
        <f>IF(N232="sníž. přenesená",J232,0)</f>
        <v>0</v>
      </c>
      <c r="BI232" s="233">
        <f>IF(N232="nulová",J232,0)</f>
        <v>0</v>
      </c>
      <c r="BJ232" s="18" t="s">
        <v>85</v>
      </c>
      <c r="BK232" s="233">
        <f>ROUND(I232*H232,2)</f>
        <v>0</v>
      </c>
      <c r="BL232" s="18" t="s">
        <v>143</v>
      </c>
      <c r="BM232" s="232" t="s">
        <v>1334</v>
      </c>
    </row>
    <row r="233" s="2" customFormat="1" ht="21.75" customHeight="1">
      <c r="A233" s="39"/>
      <c r="B233" s="40"/>
      <c r="C233" s="220" t="s">
        <v>735</v>
      </c>
      <c r="D233" s="220" t="s">
        <v>147</v>
      </c>
      <c r="E233" s="221" t="s">
        <v>1335</v>
      </c>
      <c r="F233" s="222" t="s">
        <v>1336</v>
      </c>
      <c r="G233" s="223" t="s">
        <v>150</v>
      </c>
      <c r="H233" s="224">
        <v>1</v>
      </c>
      <c r="I233" s="225"/>
      <c r="J233" s="226">
        <f>ROUND(I233*H233,2)</f>
        <v>0</v>
      </c>
      <c r="K233" s="227"/>
      <c r="L233" s="45"/>
      <c r="M233" s="228" t="s">
        <v>1</v>
      </c>
      <c r="N233" s="229" t="s">
        <v>42</v>
      </c>
      <c r="O233" s="92"/>
      <c r="P233" s="230">
        <f>O233*H233</f>
        <v>0</v>
      </c>
      <c r="Q233" s="230">
        <v>0</v>
      </c>
      <c r="R233" s="230">
        <f>Q233*H233</f>
        <v>0</v>
      </c>
      <c r="S233" s="230">
        <v>0</v>
      </c>
      <c r="T233" s="231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32" t="s">
        <v>143</v>
      </c>
      <c r="AT233" s="232" t="s">
        <v>147</v>
      </c>
      <c r="AU233" s="232" t="s">
        <v>77</v>
      </c>
      <c r="AY233" s="18" t="s">
        <v>144</v>
      </c>
      <c r="BE233" s="233">
        <f>IF(N233="základní",J233,0)</f>
        <v>0</v>
      </c>
      <c r="BF233" s="233">
        <f>IF(N233="snížená",J233,0)</f>
        <v>0</v>
      </c>
      <c r="BG233" s="233">
        <f>IF(N233="zákl. přenesená",J233,0)</f>
        <v>0</v>
      </c>
      <c r="BH233" s="233">
        <f>IF(N233="sníž. přenesená",J233,0)</f>
        <v>0</v>
      </c>
      <c r="BI233" s="233">
        <f>IF(N233="nulová",J233,0)</f>
        <v>0</v>
      </c>
      <c r="BJ233" s="18" t="s">
        <v>85</v>
      </c>
      <c r="BK233" s="233">
        <f>ROUND(I233*H233,2)</f>
        <v>0</v>
      </c>
      <c r="BL233" s="18" t="s">
        <v>143</v>
      </c>
      <c r="BM233" s="232" t="s">
        <v>1337</v>
      </c>
    </row>
    <row r="234" s="2" customFormat="1" ht="24.15" customHeight="1">
      <c r="A234" s="39"/>
      <c r="B234" s="40"/>
      <c r="C234" s="220" t="s">
        <v>739</v>
      </c>
      <c r="D234" s="220" t="s">
        <v>147</v>
      </c>
      <c r="E234" s="221" t="s">
        <v>1338</v>
      </c>
      <c r="F234" s="222" t="s">
        <v>1339</v>
      </c>
      <c r="G234" s="223" t="s">
        <v>150</v>
      </c>
      <c r="H234" s="224">
        <v>1</v>
      </c>
      <c r="I234" s="225"/>
      <c r="J234" s="226">
        <f>ROUND(I234*H234,2)</f>
        <v>0</v>
      </c>
      <c r="K234" s="227"/>
      <c r="L234" s="45"/>
      <c r="M234" s="228" t="s">
        <v>1</v>
      </c>
      <c r="N234" s="229" t="s">
        <v>42</v>
      </c>
      <c r="O234" s="92"/>
      <c r="P234" s="230">
        <f>O234*H234</f>
        <v>0</v>
      </c>
      <c r="Q234" s="230">
        <v>0</v>
      </c>
      <c r="R234" s="230">
        <f>Q234*H234</f>
        <v>0</v>
      </c>
      <c r="S234" s="230">
        <v>0</v>
      </c>
      <c r="T234" s="231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32" t="s">
        <v>143</v>
      </c>
      <c r="AT234" s="232" t="s">
        <v>147</v>
      </c>
      <c r="AU234" s="232" t="s">
        <v>77</v>
      </c>
      <c r="AY234" s="18" t="s">
        <v>144</v>
      </c>
      <c r="BE234" s="233">
        <f>IF(N234="základní",J234,0)</f>
        <v>0</v>
      </c>
      <c r="BF234" s="233">
        <f>IF(N234="snížená",J234,0)</f>
        <v>0</v>
      </c>
      <c r="BG234" s="233">
        <f>IF(N234="zákl. přenesená",J234,0)</f>
        <v>0</v>
      </c>
      <c r="BH234" s="233">
        <f>IF(N234="sníž. přenesená",J234,0)</f>
        <v>0</v>
      </c>
      <c r="BI234" s="233">
        <f>IF(N234="nulová",J234,0)</f>
        <v>0</v>
      </c>
      <c r="BJ234" s="18" t="s">
        <v>85</v>
      </c>
      <c r="BK234" s="233">
        <f>ROUND(I234*H234,2)</f>
        <v>0</v>
      </c>
      <c r="BL234" s="18" t="s">
        <v>143</v>
      </c>
      <c r="BM234" s="232" t="s">
        <v>1340</v>
      </c>
    </row>
    <row r="235" s="2" customFormat="1" ht="16.5" customHeight="1">
      <c r="A235" s="39"/>
      <c r="B235" s="40"/>
      <c r="C235" s="220" t="s">
        <v>743</v>
      </c>
      <c r="D235" s="220" t="s">
        <v>147</v>
      </c>
      <c r="E235" s="221" t="s">
        <v>1341</v>
      </c>
      <c r="F235" s="222" t="s">
        <v>1342</v>
      </c>
      <c r="G235" s="223" t="s">
        <v>150</v>
      </c>
      <c r="H235" s="224">
        <v>1</v>
      </c>
      <c r="I235" s="225"/>
      <c r="J235" s="226">
        <f>ROUND(I235*H235,2)</f>
        <v>0</v>
      </c>
      <c r="K235" s="227"/>
      <c r="L235" s="45"/>
      <c r="M235" s="228" t="s">
        <v>1</v>
      </c>
      <c r="N235" s="229" t="s">
        <v>42</v>
      </c>
      <c r="O235" s="92"/>
      <c r="P235" s="230">
        <f>O235*H235</f>
        <v>0</v>
      </c>
      <c r="Q235" s="230">
        <v>0</v>
      </c>
      <c r="R235" s="230">
        <f>Q235*H235</f>
        <v>0</v>
      </c>
      <c r="S235" s="230">
        <v>0</v>
      </c>
      <c r="T235" s="231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32" t="s">
        <v>143</v>
      </c>
      <c r="AT235" s="232" t="s">
        <v>147</v>
      </c>
      <c r="AU235" s="232" t="s">
        <v>77</v>
      </c>
      <c r="AY235" s="18" t="s">
        <v>144</v>
      </c>
      <c r="BE235" s="233">
        <f>IF(N235="základní",J235,0)</f>
        <v>0</v>
      </c>
      <c r="BF235" s="233">
        <f>IF(N235="snížená",J235,0)</f>
        <v>0</v>
      </c>
      <c r="BG235" s="233">
        <f>IF(N235="zákl. přenesená",J235,0)</f>
        <v>0</v>
      </c>
      <c r="BH235" s="233">
        <f>IF(N235="sníž. přenesená",J235,0)</f>
        <v>0</v>
      </c>
      <c r="BI235" s="233">
        <f>IF(N235="nulová",J235,0)</f>
        <v>0</v>
      </c>
      <c r="BJ235" s="18" t="s">
        <v>85</v>
      </c>
      <c r="BK235" s="233">
        <f>ROUND(I235*H235,2)</f>
        <v>0</v>
      </c>
      <c r="BL235" s="18" t="s">
        <v>143</v>
      </c>
      <c r="BM235" s="232" t="s">
        <v>1343</v>
      </c>
    </row>
    <row r="236" s="2" customFormat="1" ht="24.15" customHeight="1">
      <c r="A236" s="39"/>
      <c r="B236" s="40"/>
      <c r="C236" s="220" t="s">
        <v>747</v>
      </c>
      <c r="D236" s="220" t="s">
        <v>147</v>
      </c>
      <c r="E236" s="221" t="s">
        <v>1344</v>
      </c>
      <c r="F236" s="222" t="s">
        <v>1345</v>
      </c>
      <c r="G236" s="223" t="s">
        <v>157</v>
      </c>
      <c r="H236" s="224">
        <v>1</v>
      </c>
      <c r="I236" s="225"/>
      <c r="J236" s="226">
        <f>ROUND(I236*H236,2)</f>
        <v>0</v>
      </c>
      <c r="K236" s="227"/>
      <c r="L236" s="45"/>
      <c r="M236" s="228" t="s">
        <v>1</v>
      </c>
      <c r="N236" s="229" t="s">
        <v>42</v>
      </c>
      <c r="O236" s="92"/>
      <c r="P236" s="230">
        <f>O236*H236</f>
        <v>0</v>
      </c>
      <c r="Q236" s="230">
        <v>0</v>
      </c>
      <c r="R236" s="230">
        <f>Q236*H236</f>
        <v>0</v>
      </c>
      <c r="S236" s="230">
        <v>0</v>
      </c>
      <c r="T236" s="231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32" t="s">
        <v>143</v>
      </c>
      <c r="AT236" s="232" t="s">
        <v>147</v>
      </c>
      <c r="AU236" s="232" t="s">
        <v>77</v>
      </c>
      <c r="AY236" s="18" t="s">
        <v>144</v>
      </c>
      <c r="BE236" s="233">
        <f>IF(N236="základní",J236,0)</f>
        <v>0</v>
      </c>
      <c r="BF236" s="233">
        <f>IF(N236="snížená",J236,0)</f>
        <v>0</v>
      </c>
      <c r="BG236" s="233">
        <f>IF(N236="zákl. přenesená",J236,0)</f>
        <v>0</v>
      </c>
      <c r="BH236" s="233">
        <f>IF(N236="sníž. přenesená",J236,0)</f>
        <v>0</v>
      </c>
      <c r="BI236" s="233">
        <f>IF(N236="nulová",J236,0)</f>
        <v>0</v>
      </c>
      <c r="BJ236" s="18" t="s">
        <v>85</v>
      </c>
      <c r="BK236" s="233">
        <f>ROUND(I236*H236,2)</f>
        <v>0</v>
      </c>
      <c r="BL236" s="18" t="s">
        <v>143</v>
      </c>
      <c r="BM236" s="232" t="s">
        <v>1346</v>
      </c>
    </row>
    <row r="237" s="2" customFormat="1" ht="24.15" customHeight="1">
      <c r="A237" s="39"/>
      <c r="B237" s="40"/>
      <c r="C237" s="220" t="s">
        <v>751</v>
      </c>
      <c r="D237" s="220" t="s">
        <v>147</v>
      </c>
      <c r="E237" s="221" t="s">
        <v>1347</v>
      </c>
      <c r="F237" s="222" t="s">
        <v>1348</v>
      </c>
      <c r="G237" s="223" t="s">
        <v>157</v>
      </c>
      <c r="H237" s="224">
        <v>1</v>
      </c>
      <c r="I237" s="225"/>
      <c r="J237" s="226">
        <f>ROUND(I237*H237,2)</f>
        <v>0</v>
      </c>
      <c r="K237" s="227"/>
      <c r="L237" s="45"/>
      <c r="M237" s="228" t="s">
        <v>1</v>
      </c>
      <c r="N237" s="229" t="s">
        <v>42</v>
      </c>
      <c r="O237" s="92"/>
      <c r="P237" s="230">
        <f>O237*H237</f>
        <v>0</v>
      </c>
      <c r="Q237" s="230">
        <v>0</v>
      </c>
      <c r="R237" s="230">
        <f>Q237*H237</f>
        <v>0</v>
      </c>
      <c r="S237" s="230">
        <v>0</v>
      </c>
      <c r="T237" s="231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32" t="s">
        <v>143</v>
      </c>
      <c r="AT237" s="232" t="s">
        <v>147</v>
      </c>
      <c r="AU237" s="232" t="s">
        <v>77</v>
      </c>
      <c r="AY237" s="18" t="s">
        <v>144</v>
      </c>
      <c r="BE237" s="233">
        <f>IF(N237="základní",J237,0)</f>
        <v>0</v>
      </c>
      <c r="BF237" s="233">
        <f>IF(N237="snížená",J237,0)</f>
        <v>0</v>
      </c>
      <c r="BG237" s="233">
        <f>IF(N237="zákl. přenesená",J237,0)</f>
        <v>0</v>
      </c>
      <c r="BH237" s="233">
        <f>IF(N237="sníž. přenesená",J237,0)</f>
        <v>0</v>
      </c>
      <c r="BI237" s="233">
        <f>IF(N237="nulová",J237,0)</f>
        <v>0</v>
      </c>
      <c r="BJ237" s="18" t="s">
        <v>85</v>
      </c>
      <c r="BK237" s="233">
        <f>ROUND(I237*H237,2)</f>
        <v>0</v>
      </c>
      <c r="BL237" s="18" t="s">
        <v>143</v>
      </c>
      <c r="BM237" s="232" t="s">
        <v>1349</v>
      </c>
    </row>
    <row r="238" s="2" customFormat="1" ht="21.75" customHeight="1">
      <c r="A238" s="39"/>
      <c r="B238" s="40"/>
      <c r="C238" s="220" t="s">
        <v>755</v>
      </c>
      <c r="D238" s="220" t="s">
        <v>147</v>
      </c>
      <c r="E238" s="221" t="s">
        <v>1350</v>
      </c>
      <c r="F238" s="222" t="s">
        <v>1351</v>
      </c>
      <c r="G238" s="223" t="s">
        <v>257</v>
      </c>
      <c r="H238" s="224">
        <v>0.64300000000000002</v>
      </c>
      <c r="I238" s="225"/>
      <c r="J238" s="226">
        <f>ROUND(I238*H238,2)</f>
        <v>0</v>
      </c>
      <c r="K238" s="227"/>
      <c r="L238" s="45"/>
      <c r="M238" s="228" t="s">
        <v>1</v>
      </c>
      <c r="N238" s="229" t="s">
        <v>42</v>
      </c>
      <c r="O238" s="92"/>
      <c r="P238" s="230">
        <f>O238*H238</f>
        <v>0</v>
      </c>
      <c r="Q238" s="230">
        <v>0</v>
      </c>
      <c r="R238" s="230">
        <f>Q238*H238</f>
        <v>0</v>
      </c>
      <c r="S238" s="230">
        <v>0</v>
      </c>
      <c r="T238" s="231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32" t="s">
        <v>143</v>
      </c>
      <c r="AT238" s="232" t="s">
        <v>147</v>
      </c>
      <c r="AU238" s="232" t="s">
        <v>77</v>
      </c>
      <c r="AY238" s="18" t="s">
        <v>144</v>
      </c>
      <c r="BE238" s="233">
        <f>IF(N238="základní",J238,0)</f>
        <v>0</v>
      </c>
      <c r="BF238" s="233">
        <f>IF(N238="snížená",J238,0)</f>
        <v>0</v>
      </c>
      <c r="BG238" s="233">
        <f>IF(N238="zákl. přenesená",J238,0)</f>
        <v>0</v>
      </c>
      <c r="BH238" s="233">
        <f>IF(N238="sníž. přenesená",J238,0)</f>
        <v>0</v>
      </c>
      <c r="BI238" s="233">
        <f>IF(N238="nulová",J238,0)</f>
        <v>0</v>
      </c>
      <c r="BJ238" s="18" t="s">
        <v>85</v>
      </c>
      <c r="BK238" s="233">
        <f>ROUND(I238*H238,2)</f>
        <v>0</v>
      </c>
      <c r="BL238" s="18" t="s">
        <v>143</v>
      </c>
      <c r="BM238" s="232" t="s">
        <v>1352</v>
      </c>
    </row>
    <row r="239" s="2" customFormat="1" ht="16.5" customHeight="1">
      <c r="A239" s="39"/>
      <c r="B239" s="40"/>
      <c r="C239" s="220" t="s">
        <v>759</v>
      </c>
      <c r="D239" s="220" t="s">
        <v>147</v>
      </c>
      <c r="E239" s="221" t="s">
        <v>1353</v>
      </c>
      <c r="F239" s="222" t="s">
        <v>1354</v>
      </c>
      <c r="G239" s="223" t="s">
        <v>214</v>
      </c>
      <c r="H239" s="224">
        <v>0.55000000000000004</v>
      </c>
      <c r="I239" s="225"/>
      <c r="J239" s="226">
        <f>ROUND(I239*H239,2)</f>
        <v>0</v>
      </c>
      <c r="K239" s="227"/>
      <c r="L239" s="45"/>
      <c r="M239" s="228" t="s">
        <v>1</v>
      </c>
      <c r="N239" s="229" t="s">
        <v>42</v>
      </c>
      <c r="O239" s="92"/>
      <c r="P239" s="230">
        <f>O239*H239</f>
        <v>0</v>
      </c>
      <c r="Q239" s="230">
        <v>0</v>
      </c>
      <c r="R239" s="230">
        <f>Q239*H239</f>
        <v>0</v>
      </c>
      <c r="S239" s="230">
        <v>0</v>
      </c>
      <c r="T239" s="231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32" t="s">
        <v>143</v>
      </c>
      <c r="AT239" s="232" t="s">
        <v>147</v>
      </c>
      <c r="AU239" s="232" t="s">
        <v>77</v>
      </c>
      <c r="AY239" s="18" t="s">
        <v>144</v>
      </c>
      <c r="BE239" s="233">
        <f>IF(N239="základní",J239,0)</f>
        <v>0</v>
      </c>
      <c r="BF239" s="233">
        <f>IF(N239="snížená",J239,0)</f>
        <v>0</v>
      </c>
      <c r="BG239" s="233">
        <f>IF(N239="zákl. přenesená",J239,0)</f>
        <v>0</v>
      </c>
      <c r="BH239" s="233">
        <f>IF(N239="sníž. přenesená",J239,0)</f>
        <v>0</v>
      </c>
      <c r="BI239" s="233">
        <f>IF(N239="nulová",J239,0)</f>
        <v>0</v>
      </c>
      <c r="BJ239" s="18" t="s">
        <v>85</v>
      </c>
      <c r="BK239" s="233">
        <f>ROUND(I239*H239,2)</f>
        <v>0</v>
      </c>
      <c r="BL239" s="18" t="s">
        <v>143</v>
      </c>
      <c r="BM239" s="232" t="s">
        <v>1355</v>
      </c>
    </row>
    <row r="240" s="2" customFormat="1" ht="16.5" customHeight="1">
      <c r="A240" s="39"/>
      <c r="B240" s="40"/>
      <c r="C240" s="220" t="s">
        <v>763</v>
      </c>
      <c r="D240" s="220" t="s">
        <v>147</v>
      </c>
      <c r="E240" s="221" t="s">
        <v>1356</v>
      </c>
      <c r="F240" s="222" t="s">
        <v>1357</v>
      </c>
      <c r="G240" s="223" t="s">
        <v>224</v>
      </c>
      <c r="H240" s="224">
        <v>3.2000000000000002</v>
      </c>
      <c r="I240" s="225"/>
      <c r="J240" s="226">
        <f>ROUND(I240*H240,2)</f>
        <v>0</v>
      </c>
      <c r="K240" s="227"/>
      <c r="L240" s="45"/>
      <c r="M240" s="228" t="s">
        <v>1</v>
      </c>
      <c r="N240" s="229" t="s">
        <v>42</v>
      </c>
      <c r="O240" s="92"/>
      <c r="P240" s="230">
        <f>O240*H240</f>
        <v>0</v>
      </c>
      <c r="Q240" s="230">
        <v>0</v>
      </c>
      <c r="R240" s="230">
        <f>Q240*H240</f>
        <v>0</v>
      </c>
      <c r="S240" s="230">
        <v>0</v>
      </c>
      <c r="T240" s="231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32" t="s">
        <v>143</v>
      </c>
      <c r="AT240" s="232" t="s">
        <v>147</v>
      </c>
      <c r="AU240" s="232" t="s">
        <v>77</v>
      </c>
      <c r="AY240" s="18" t="s">
        <v>144</v>
      </c>
      <c r="BE240" s="233">
        <f>IF(N240="základní",J240,0)</f>
        <v>0</v>
      </c>
      <c r="BF240" s="233">
        <f>IF(N240="snížená",J240,0)</f>
        <v>0</v>
      </c>
      <c r="BG240" s="233">
        <f>IF(N240="zákl. přenesená",J240,0)</f>
        <v>0</v>
      </c>
      <c r="BH240" s="233">
        <f>IF(N240="sníž. přenesená",J240,0)</f>
        <v>0</v>
      </c>
      <c r="BI240" s="233">
        <f>IF(N240="nulová",J240,0)</f>
        <v>0</v>
      </c>
      <c r="BJ240" s="18" t="s">
        <v>85</v>
      </c>
      <c r="BK240" s="233">
        <f>ROUND(I240*H240,2)</f>
        <v>0</v>
      </c>
      <c r="BL240" s="18" t="s">
        <v>143</v>
      </c>
      <c r="BM240" s="232" t="s">
        <v>1358</v>
      </c>
    </row>
    <row r="241" s="2" customFormat="1" ht="24.15" customHeight="1">
      <c r="A241" s="39"/>
      <c r="B241" s="40"/>
      <c r="C241" s="220" t="s">
        <v>767</v>
      </c>
      <c r="D241" s="220" t="s">
        <v>147</v>
      </c>
      <c r="E241" s="221" t="s">
        <v>1359</v>
      </c>
      <c r="F241" s="222" t="s">
        <v>1360</v>
      </c>
      <c r="G241" s="223" t="s">
        <v>214</v>
      </c>
      <c r="H241" s="224">
        <v>28.300000000000001</v>
      </c>
      <c r="I241" s="225"/>
      <c r="J241" s="226">
        <f>ROUND(I241*H241,2)</f>
        <v>0</v>
      </c>
      <c r="K241" s="227"/>
      <c r="L241" s="45"/>
      <c r="M241" s="228" t="s">
        <v>1</v>
      </c>
      <c r="N241" s="229" t="s">
        <v>42</v>
      </c>
      <c r="O241" s="92"/>
      <c r="P241" s="230">
        <f>O241*H241</f>
        <v>0</v>
      </c>
      <c r="Q241" s="230">
        <v>0</v>
      </c>
      <c r="R241" s="230">
        <f>Q241*H241</f>
        <v>0</v>
      </c>
      <c r="S241" s="230">
        <v>0</v>
      </c>
      <c r="T241" s="231">
        <f>S241*H241</f>
        <v>0</v>
      </c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R241" s="232" t="s">
        <v>143</v>
      </c>
      <c r="AT241" s="232" t="s">
        <v>147</v>
      </c>
      <c r="AU241" s="232" t="s">
        <v>77</v>
      </c>
      <c r="AY241" s="18" t="s">
        <v>144</v>
      </c>
      <c r="BE241" s="233">
        <f>IF(N241="základní",J241,0)</f>
        <v>0</v>
      </c>
      <c r="BF241" s="233">
        <f>IF(N241="snížená",J241,0)</f>
        <v>0</v>
      </c>
      <c r="BG241" s="233">
        <f>IF(N241="zákl. přenesená",J241,0)</f>
        <v>0</v>
      </c>
      <c r="BH241" s="233">
        <f>IF(N241="sníž. přenesená",J241,0)</f>
        <v>0</v>
      </c>
      <c r="BI241" s="233">
        <f>IF(N241="nulová",J241,0)</f>
        <v>0</v>
      </c>
      <c r="BJ241" s="18" t="s">
        <v>85</v>
      </c>
      <c r="BK241" s="233">
        <f>ROUND(I241*H241,2)</f>
        <v>0</v>
      </c>
      <c r="BL241" s="18" t="s">
        <v>143</v>
      </c>
      <c r="BM241" s="232" t="s">
        <v>1361</v>
      </c>
    </row>
    <row r="242" s="13" customFormat="1">
      <c r="A242" s="13"/>
      <c r="B242" s="243"/>
      <c r="C242" s="244"/>
      <c r="D242" s="234" t="s">
        <v>216</v>
      </c>
      <c r="E242" s="245" t="s">
        <v>1</v>
      </c>
      <c r="F242" s="246" t="s">
        <v>1213</v>
      </c>
      <c r="G242" s="244"/>
      <c r="H242" s="247">
        <v>28.300000000000001</v>
      </c>
      <c r="I242" s="248"/>
      <c r="J242" s="244"/>
      <c r="K242" s="244"/>
      <c r="L242" s="249"/>
      <c r="M242" s="250"/>
      <c r="N242" s="251"/>
      <c r="O242" s="251"/>
      <c r="P242" s="251"/>
      <c r="Q242" s="251"/>
      <c r="R242" s="251"/>
      <c r="S242" s="251"/>
      <c r="T242" s="252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53" t="s">
        <v>216</v>
      </c>
      <c r="AU242" s="253" t="s">
        <v>77</v>
      </c>
      <c r="AV242" s="13" t="s">
        <v>87</v>
      </c>
      <c r="AW242" s="13" t="s">
        <v>34</v>
      </c>
      <c r="AX242" s="13" t="s">
        <v>77</v>
      </c>
      <c r="AY242" s="253" t="s">
        <v>144</v>
      </c>
    </row>
    <row r="243" s="14" customFormat="1">
      <c r="A243" s="14"/>
      <c r="B243" s="254"/>
      <c r="C243" s="255"/>
      <c r="D243" s="234" t="s">
        <v>216</v>
      </c>
      <c r="E243" s="256" t="s">
        <v>1</v>
      </c>
      <c r="F243" s="257" t="s">
        <v>236</v>
      </c>
      <c r="G243" s="255"/>
      <c r="H243" s="258">
        <v>28.300000000000001</v>
      </c>
      <c r="I243" s="259"/>
      <c r="J243" s="255"/>
      <c r="K243" s="255"/>
      <c r="L243" s="260"/>
      <c r="M243" s="261"/>
      <c r="N243" s="262"/>
      <c r="O243" s="262"/>
      <c r="P243" s="262"/>
      <c r="Q243" s="262"/>
      <c r="R243" s="262"/>
      <c r="S243" s="262"/>
      <c r="T243" s="263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64" t="s">
        <v>216</v>
      </c>
      <c r="AU243" s="264" t="s">
        <v>77</v>
      </c>
      <c r="AV243" s="14" t="s">
        <v>143</v>
      </c>
      <c r="AW243" s="14" t="s">
        <v>34</v>
      </c>
      <c r="AX243" s="14" t="s">
        <v>85</v>
      </c>
      <c r="AY243" s="264" t="s">
        <v>144</v>
      </c>
    </row>
    <row r="244" s="2" customFormat="1" ht="16.5" customHeight="1">
      <c r="A244" s="39"/>
      <c r="B244" s="40"/>
      <c r="C244" s="220" t="s">
        <v>771</v>
      </c>
      <c r="D244" s="220" t="s">
        <v>147</v>
      </c>
      <c r="E244" s="221" t="s">
        <v>1362</v>
      </c>
      <c r="F244" s="222" t="s">
        <v>1363</v>
      </c>
      <c r="G244" s="223" t="s">
        <v>214</v>
      </c>
      <c r="H244" s="224">
        <v>28.300000000000001</v>
      </c>
      <c r="I244" s="225"/>
      <c r="J244" s="226">
        <f>ROUND(I244*H244,2)</f>
        <v>0</v>
      </c>
      <c r="K244" s="227"/>
      <c r="L244" s="45"/>
      <c r="M244" s="228" t="s">
        <v>1</v>
      </c>
      <c r="N244" s="229" t="s">
        <v>42</v>
      </c>
      <c r="O244" s="92"/>
      <c r="P244" s="230">
        <f>O244*H244</f>
        <v>0</v>
      </c>
      <c r="Q244" s="230">
        <v>0</v>
      </c>
      <c r="R244" s="230">
        <f>Q244*H244</f>
        <v>0</v>
      </c>
      <c r="S244" s="230">
        <v>0</v>
      </c>
      <c r="T244" s="231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32" t="s">
        <v>143</v>
      </c>
      <c r="AT244" s="232" t="s">
        <v>147</v>
      </c>
      <c r="AU244" s="232" t="s">
        <v>77</v>
      </c>
      <c r="AY244" s="18" t="s">
        <v>144</v>
      </c>
      <c r="BE244" s="233">
        <f>IF(N244="základní",J244,0)</f>
        <v>0</v>
      </c>
      <c r="BF244" s="233">
        <f>IF(N244="snížená",J244,0)</f>
        <v>0</v>
      </c>
      <c r="BG244" s="233">
        <f>IF(N244="zákl. přenesená",J244,0)</f>
        <v>0</v>
      </c>
      <c r="BH244" s="233">
        <f>IF(N244="sníž. přenesená",J244,0)</f>
        <v>0</v>
      </c>
      <c r="BI244" s="233">
        <f>IF(N244="nulová",J244,0)</f>
        <v>0</v>
      </c>
      <c r="BJ244" s="18" t="s">
        <v>85</v>
      </c>
      <c r="BK244" s="233">
        <f>ROUND(I244*H244,2)</f>
        <v>0</v>
      </c>
      <c r="BL244" s="18" t="s">
        <v>143</v>
      </c>
      <c r="BM244" s="232" t="s">
        <v>1364</v>
      </c>
    </row>
    <row r="245" s="13" customFormat="1">
      <c r="A245" s="13"/>
      <c r="B245" s="243"/>
      <c r="C245" s="244"/>
      <c r="D245" s="234" t="s">
        <v>216</v>
      </c>
      <c r="E245" s="245" t="s">
        <v>1</v>
      </c>
      <c r="F245" s="246" t="s">
        <v>1213</v>
      </c>
      <c r="G245" s="244"/>
      <c r="H245" s="247">
        <v>28.300000000000001</v>
      </c>
      <c r="I245" s="248"/>
      <c r="J245" s="244"/>
      <c r="K245" s="244"/>
      <c r="L245" s="249"/>
      <c r="M245" s="250"/>
      <c r="N245" s="251"/>
      <c r="O245" s="251"/>
      <c r="P245" s="251"/>
      <c r="Q245" s="251"/>
      <c r="R245" s="251"/>
      <c r="S245" s="251"/>
      <c r="T245" s="252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53" t="s">
        <v>216</v>
      </c>
      <c r="AU245" s="253" t="s">
        <v>77</v>
      </c>
      <c r="AV245" s="13" t="s">
        <v>87</v>
      </c>
      <c r="AW245" s="13" t="s">
        <v>34</v>
      </c>
      <c r="AX245" s="13" t="s">
        <v>77</v>
      </c>
      <c r="AY245" s="253" t="s">
        <v>144</v>
      </c>
    </row>
    <row r="246" s="14" customFormat="1">
      <c r="A246" s="14"/>
      <c r="B246" s="254"/>
      <c r="C246" s="255"/>
      <c r="D246" s="234" t="s">
        <v>216</v>
      </c>
      <c r="E246" s="256" t="s">
        <v>1</v>
      </c>
      <c r="F246" s="257" t="s">
        <v>236</v>
      </c>
      <c r="G246" s="255"/>
      <c r="H246" s="258">
        <v>28.300000000000001</v>
      </c>
      <c r="I246" s="259"/>
      <c r="J246" s="255"/>
      <c r="K246" s="255"/>
      <c r="L246" s="260"/>
      <c r="M246" s="261"/>
      <c r="N246" s="262"/>
      <c r="O246" s="262"/>
      <c r="P246" s="262"/>
      <c r="Q246" s="262"/>
      <c r="R246" s="262"/>
      <c r="S246" s="262"/>
      <c r="T246" s="263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64" t="s">
        <v>216</v>
      </c>
      <c r="AU246" s="264" t="s">
        <v>77</v>
      </c>
      <c r="AV246" s="14" t="s">
        <v>143</v>
      </c>
      <c r="AW246" s="14" t="s">
        <v>34</v>
      </c>
      <c r="AX246" s="14" t="s">
        <v>85</v>
      </c>
      <c r="AY246" s="264" t="s">
        <v>144</v>
      </c>
    </row>
    <row r="247" s="2" customFormat="1" ht="21.75" customHeight="1">
      <c r="A247" s="39"/>
      <c r="B247" s="40"/>
      <c r="C247" s="220" t="s">
        <v>775</v>
      </c>
      <c r="D247" s="220" t="s">
        <v>147</v>
      </c>
      <c r="E247" s="221" t="s">
        <v>1365</v>
      </c>
      <c r="F247" s="222" t="s">
        <v>1366</v>
      </c>
      <c r="G247" s="223" t="s">
        <v>257</v>
      </c>
      <c r="H247" s="224">
        <v>0.0040000000000000001</v>
      </c>
      <c r="I247" s="225"/>
      <c r="J247" s="226">
        <f>ROUND(I247*H247,2)</f>
        <v>0</v>
      </c>
      <c r="K247" s="227"/>
      <c r="L247" s="45"/>
      <c r="M247" s="228" t="s">
        <v>1</v>
      </c>
      <c r="N247" s="229" t="s">
        <v>42</v>
      </c>
      <c r="O247" s="92"/>
      <c r="P247" s="230">
        <f>O247*H247</f>
        <v>0</v>
      </c>
      <c r="Q247" s="230">
        <v>0</v>
      </c>
      <c r="R247" s="230">
        <f>Q247*H247</f>
        <v>0</v>
      </c>
      <c r="S247" s="230">
        <v>0</v>
      </c>
      <c r="T247" s="231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232" t="s">
        <v>143</v>
      </c>
      <c r="AT247" s="232" t="s">
        <v>147</v>
      </c>
      <c r="AU247" s="232" t="s">
        <v>77</v>
      </c>
      <c r="AY247" s="18" t="s">
        <v>144</v>
      </c>
      <c r="BE247" s="233">
        <f>IF(N247="základní",J247,0)</f>
        <v>0</v>
      </c>
      <c r="BF247" s="233">
        <f>IF(N247="snížená",J247,0)</f>
        <v>0</v>
      </c>
      <c r="BG247" s="233">
        <f>IF(N247="zákl. přenesená",J247,0)</f>
        <v>0</v>
      </c>
      <c r="BH247" s="233">
        <f>IF(N247="sníž. přenesená",J247,0)</f>
        <v>0</v>
      </c>
      <c r="BI247" s="233">
        <f>IF(N247="nulová",J247,0)</f>
        <v>0</v>
      </c>
      <c r="BJ247" s="18" t="s">
        <v>85</v>
      </c>
      <c r="BK247" s="233">
        <f>ROUND(I247*H247,2)</f>
        <v>0</v>
      </c>
      <c r="BL247" s="18" t="s">
        <v>143</v>
      </c>
      <c r="BM247" s="232" t="s">
        <v>1367</v>
      </c>
    </row>
    <row r="248" s="2" customFormat="1" ht="21.75" customHeight="1">
      <c r="A248" s="39"/>
      <c r="B248" s="40"/>
      <c r="C248" s="220" t="s">
        <v>779</v>
      </c>
      <c r="D248" s="220" t="s">
        <v>147</v>
      </c>
      <c r="E248" s="221" t="s">
        <v>1368</v>
      </c>
      <c r="F248" s="222" t="s">
        <v>1369</v>
      </c>
      <c r="G248" s="223" t="s">
        <v>214</v>
      </c>
      <c r="H248" s="224">
        <v>28.300000000000001</v>
      </c>
      <c r="I248" s="225"/>
      <c r="J248" s="226">
        <f>ROUND(I248*H248,2)</f>
        <v>0</v>
      </c>
      <c r="K248" s="227"/>
      <c r="L248" s="45"/>
      <c r="M248" s="228" t="s">
        <v>1</v>
      </c>
      <c r="N248" s="229" t="s">
        <v>42</v>
      </c>
      <c r="O248" s="92"/>
      <c r="P248" s="230">
        <f>O248*H248</f>
        <v>0</v>
      </c>
      <c r="Q248" s="230">
        <v>0</v>
      </c>
      <c r="R248" s="230">
        <f>Q248*H248</f>
        <v>0</v>
      </c>
      <c r="S248" s="230">
        <v>0</v>
      </c>
      <c r="T248" s="231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32" t="s">
        <v>143</v>
      </c>
      <c r="AT248" s="232" t="s">
        <v>147</v>
      </c>
      <c r="AU248" s="232" t="s">
        <v>77</v>
      </c>
      <c r="AY248" s="18" t="s">
        <v>144</v>
      </c>
      <c r="BE248" s="233">
        <f>IF(N248="základní",J248,0)</f>
        <v>0</v>
      </c>
      <c r="BF248" s="233">
        <f>IF(N248="snížená",J248,0)</f>
        <v>0</v>
      </c>
      <c r="BG248" s="233">
        <f>IF(N248="zákl. přenesená",J248,0)</f>
        <v>0</v>
      </c>
      <c r="BH248" s="233">
        <f>IF(N248="sníž. přenesená",J248,0)</f>
        <v>0</v>
      </c>
      <c r="BI248" s="233">
        <f>IF(N248="nulová",J248,0)</f>
        <v>0</v>
      </c>
      <c r="BJ248" s="18" t="s">
        <v>85</v>
      </c>
      <c r="BK248" s="233">
        <f>ROUND(I248*H248,2)</f>
        <v>0</v>
      </c>
      <c r="BL248" s="18" t="s">
        <v>143</v>
      </c>
      <c r="BM248" s="232" t="s">
        <v>1370</v>
      </c>
    </row>
    <row r="249" s="13" customFormat="1">
      <c r="A249" s="13"/>
      <c r="B249" s="243"/>
      <c r="C249" s="244"/>
      <c r="D249" s="234" t="s">
        <v>216</v>
      </c>
      <c r="E249" s="245" t="s">
        <v>1</v>
      </c>
      <c r="F249" s="246" t="s">
        <v>1213</v>
      </c>
      <c r="G249" s="244"/>
      <c r="H249" s="247">
        <v>28.300000000000001</v>
      </c>
      <c r="I249" s="248"/>
      <c r="J249" s="244"/>
      <c r="K249" s="244"/>
      <c r="L249" s="249"/>
      <c r="M249" s="250"/>
      <c r="N249" s="251"/>
      <c r="O249" s="251"/>
      <c r="P249" s="251"/>
      <c r="Q249" s="251"/>
      <c r="R249" s="251"/>
      <c r="S249" s="251"/>
      <c r="T249" s="252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53" t="s">
        <v>216</v>
      </c>
      <c r="AU249" s="253" t="s">
        <v>77</v>
      </c>
      <c r="AV249" s="13" t="s">
        <v>87</v>
      </c>
      <c r="AW249" s="13" t="s">
        <v>34</v>
      </c>
      <c r="AX249" s="13" t="s">
        <v>77</v>
      </c>
      <c r="AY249" s="253" t="s">
        <v>144</v>
      </c>
    </row>
    <row r="250" s="14" customFormat="1">
      <c r="A250" s="14"/>
      <c r="B250" s="254"/>
      <c r="C250" s="255"/>
      <c r="D250" s="234" t="s">
        <v>216</v>
      </c>
      <c r="E250" s="256" t="s">
        <v>1</v>
      </c>
      <c r="F250" s="257" t="s">
        <v>236</v>
      </c>
      <c r="G250" s="255"/>
      <c r="H250" s="258">
        <v>28.300000000000001</v>
      </c>
      <c r="I250" s="259"/>
      <c r="J250" s="255"/>
      <c r="K250" s="255"/>
      <c r="L250" s="260"/>
      <c r="M250" s="261"/>
      <c r="N250" s="262"/>
      <c r="O250" s="262"/>
      <c r="P250" s="262"/>
      <c r="Q250" s="262"/>
      <c r="R250" s="262"/>
      <c r="S250" s="262"/>
      <c r="T250" s="263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64" t="s">
        <v>216</v>
      </c>
      <c r="AU250" s="264" t="s">
        <v>77</v>
      </c>
      <c r="AV250" s="14" t="s">
        <v>143</v>
      </c>
      <c r="AW250" s="14" t="s">
        <v>34</v>
      </c>
      <c r="AX250" s="14" t="s">
        <v>85</v>
      </c>
      <c r="AY250" s="264" t="s">
        <v>144</v>
      </c>
    </row>
    <row r="251" s="2" customFormat="1" ht="21.75" customHeight="1">
      <c r="A251" s="39"/>
      <c r="B251" s="40"/>
      <c r="C251" s="220" t="s">
        <v>783</v>
      </c>
      <c r="D251" s="220" t="s">
        <v>147</v>
      </c>
      <c r="E251" s="221" t="s">
        <v>1371</v>
      </c>
      <c r="F251" s="222" t="s">
        <v>1372</v>
      </c>
      <c r="G251" s="223" t="s">
        <v>224</v>
      </c>
      <c r="H251" s="224">
        <v>21.399999999999999</v>
      </c>
      <c r="I251" s="225"/>
      <c r="J251" s="226">
        <f>ROUND(I251*H251,2)</f>
        <v>0</v>
      </c>
      <c r="K251" s="227"/>
      <c r="L251" s="45"/>
      <c r="M251" s="228" t="s">
        <v>1</v>
      </c>
      <c r="N251" s="229" t="s">
        <v>42</v>
      </c>
      <c r="O251" s="92"/>
      <c r="P251" s="230">
        <f>O251*H251</f>
        <v>0</v>
      </c>
      <c r="Q251" s="230">
        <v>0</v>
      </c>
      <c r="R251" s="230">
        <f>Q251*H251</f>
        <v>0</v>
      </c>
      <c r="S251" s="230">
        <v>0</v>
      </c>
      <c r="T251" s="231">
        <f>S251*H251</f>
        <v>0</v>
      </c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R251" s="232" t="s">
        <v>143</v>
      </c>
      <c r="AT251" s="232" t="s">
        <v>147</v>
      </c>
      <c r="AU251" s="232" t="s">
        <v>77</v>
      </c>
      <c r="AY251" s="18" t="s">
        <v>144</v>
      </c>
      <c r="BE251" s="233">
        <f>IF(N251="základní",J251,0)</f>
        <v>0</v>
      </c>
      <c r="BF251" s="233">
        <f>IF(N251="snížená",J251,0)</f>
        <v>0</v>
      </c>
      <c r="BG251" s="233">
        <f>IF(N251="zákl. přenesená",J251,0)</f>
        <v>0</v>
      </c>
      <c r="BH251" s="233">
        <f>IF(N251="sníž. přenesená",J251,0)</f>
        <v>0</v>
      </c>
      <c r="BI251" s="233">
        <f>IF(N251="nulová",J251,0)</f>
        <v>0</v>
      </c>
      <c r="BJ251" s="18" t="s">
        <v>85</v>
      </c>
      <c r="BK251" s="233">
        <f>ROUND(I251*H251,2)</f>
        <v>0</v>
      </c>
      <c r="BL251" s="18" t="s">
        <v>143</v>
      </c>
      <c r="BM251" s="232" t="s">
        <v>1373</v>
      </c>
    </row>
    <row r="252" s="13" customFormat="1">
      <c r="A252" s="13"/>
      <c r="B252" s="243"/>
      <c r="C252" s="244"/>
      <c r="D252" s="234" t="s">
        <v>216</v>
      </c>
      <c r="E252" s="245" t="s">
        <v>1</v>
      </c>
      <c r="F252" s="246" t="s">
        <v>1374</v>
      </c>
      <c r="G252" s="244"/>
      <c r="H252" s="247">
        <v>21.399999999999999</v>
      </c>
      <c r="I252" s="248"/>
      <c r="J252" s="244"/>
      <c r="K252" s="244"/>
      <c r="L252" s="249"/>
      <c r="M252" s="250"/>
      <c r="N252" s="251"/>
      <c r="O252" s="251"/>
      <c r="P252" s="251"/>
      <c r="Q252" s="251"/>
      <c r="R252" s="251"/>
      <c r="S252" s="251"/>
      <c r="T252" s="252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53" t="s">
        <v>216</v>
      </c>
      <c r="AU252" s="253" t="s">
        <v>77</v>
      </c>
      <c r="AV252" s="13" t="s">
        <v>87</v>
      </c>
      <c r="AW252" s="13" t="s">
        <v>34</v>
      </c>
      <c r="AX252" s="13" t="s">
        <v>77</v>
      </c>
      <c r="AY252" s="253" t="s">
        <v>144</v>
      </c>
    </row>
    <row r="253" s="14" customFormat="1">
      <c r="A253" s="14"/>
      <c r="B253" s="254"/>
      <c r="C253" s="255"/>
      <c r="D253" s="234" t="s">
        <v>216</v>
      </c>
      <c r="E253" s="256" t="s">
        <v>1</v>
      </c>
      <c r="F253" s="257" t="s">
        <v>236</v>
      </c>
      <c r="G253" s="255"/>
      <c r="H253" s="258">
        <v>21.399999999999999</v>
      </c>
      <c r="I253" s="259"/>
      <c r="J253" s="255"/>
      <c r="K253" s="255"/>
      <c r="L253" s="260"/>
      <c r="M253" s="261"/>
      <c r="N253" s="262"/>
      <c r="O253" s="262"/>
      <c r="P253" s="262"/>
      <c r="Q253" s="262"/>
      <c r="R253" s="262"/>
      <c r="S253" s="262"/>
      <c r="T253" s="263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64" t="s">
        <v>216</v>
      </c>
      <c r="AU253" s="264" t="s">
        <v>77</v>
      </c>
      <c r="AV253" s="14" t="s">
        <v>143</v>
      </c>
      <c r="AW253" s="14" t="s">
        <v>34</v>
      </c>
      <c r="AX253" s="14" t="s">
        <v>85</v>
      </c>
      <c r="AY253" s="264" t="s">
        <v>144</v>
      </c>
    </row>
    <row r="254" s="2" customFormat="1" ht="16.5" customHeight="1">
      <c r="A254" s="39"/>
      <c r="B254" s="40"/>
      <c r="C254" s="220" t="s">
        <v>787</v>
      </c>
      <c r="D254" s="220" t="s">
        <v>147</v>
      </c>
      <c r="E254" s="221" t="s">
        <v>1375</v>
      </c>
      <c r="F254" s="222" t="s">
        <v>1376</v>
      </c>
      <c r="G254" s="223" t="s">
        <v>214</v>
      </c>
      <c r="H254" s="224">
        <v>28.300000000000001</v>
      </c>
      <c r="I254" s="225"/>
      <c r="J254" s="226">
        <f>ROUND(I254*H254,2)</f>
        <v>0</v>
      </c>
      <c r="K254" s="227"/>
      <c r="L254" s="45"/>
      <c r="M254" s="228" t="s">
        <v>1</v>
      </c>
      <c r="N254" s="229" t="s">
        <v>42</v>
      </c>
      <c r="O254" s="92"/>
      <c r="P254" s="230">
        <f>O254*H254</f>
        <v>0</v>
      </c>
      <c r="Q254" s="230">
        <v>0</v>
      </c>
      <c r="R254" s="230">
        <f>Q254*H254</f>
        <v>0</v>
      </c>
      <c r="S254" s="230">
        <v>0</v>
      </c>
      <c r="T254" s="231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32" t="s">
        <v>143</v>
      </c>
      <c r="AT254" s="232" t="s">
        <v>147</v>
      </c>
      <c r="AU254" s="232" t="s">
        <v>77</v>
      </c>
      <c r="AY254" s="18" t="s">
        <v>144</v>
      </c>
      <c r="BE254" s="233">
        <f>IF(N254="základní",J254,0)</f>
        <v>0</v>
      </c>
      <c r="BF254" s="233">
        <f>IF(N254="snížená",J254,0)</f>
        <v>0</v>
      </c>
      <c r="BG254" s="233">
        <f>IF(N254="zákl. přenesená",J254,0)</f>
        <v>0</v>
      </c>
      <c r="BH254" s="233">
        <f>IF(N254="sníž. přenesená",J254,0)</f>
        <v>0</v>
      </c>
      <c r="BI254" s="233">
        <f>IF(N254="nulová",J254,0)</f>
        <v>0</v>
      </c>
      <c r="BJ254" s="18" t="s">
        <v>85</v>
      </c>
      <c r="BK254" s="233">
        <f>ROUND(I254*H254,2)</f>
        <v>0</v>
      </c>
      <c r="BL254" s="18" t="s">
        <v>143</v>
      </c>
      <c r="BM254" s="232" t="s">
        <v>1377</v>
      </c>
    </row>
    <row r="255" s="13" customFormat="1">
      <c r="A255" s="13"/>
      <c r="B255" s="243"/>
      <c r="C255" s="244"/>
      <c r="D255" s="234" t="s">
        <v>216</v>
      </c>
      <c r="E255" s="245" t="s">
        <v>1</v>
      </c>
      <c r="F255" s="246" t="s">
        <v>1213</v>
      </c>
      <c r="G255" s="244"/>
      <c r="H255" s="247">
        <v>28.300000000000001</v>
      </c>
      <c r="I255" s="248"/>
      <c r="J255" s="244"/>
      <c r="K255" s="244"/>
      <c r="L255" s="249"/>
      <c r="M255" s="250"/>
      <c r="N255" s="251"/>
      <c r="O255" s="251"/>
      <c r="P255" s="251"/>
      <c r="Q255" s="251"/>
      <c r="R255" s="251"/>
      <c r="S255" s="251"/>
      <c r="T255" s="252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53" t="s">
        <v>216</v>
      </c>
      <c r="AU255" s="253" t="s">
        <v>77</v>
      </c>
      <c r="AV255" s="13" t="s">
        <v>87</v>
      </c>
      <c r="AW255" s="13" t="s">
        <v>34</v>
      </c>
      <c r="AX255" s="13" t="s">
        <v>77</v>
      </c>
      <c r="AY255" s="253" t="s">
        <v>144</v>
      </c>
    </row>
    <row r="256" s="14" customFormat="1">
      <c r="A256" s="14"/>
      <c r="B256" s="254"/>
      <c r="C256" s="255"/>
      <c r="D256" s="234" t="s">
        <v>216</v>
      </c>
      <c r="E256" s="256" t="s">
        <v>1</v>
      </c>
      <c r="F256" s="257" t="s">
        <v>236</v>
      </c>
      <c r="G256" s="255"/>
      <c r="H256" s="258">
        <v>28.300000000000001</v>
      </c>
      <c r="I256" s="259"/>
      <c r="J256" s="255"/>
      <c r="K256" s="255"/>
      <c r="L256" s="260"/>
      <c r="M256" s="261"/>
      <c r="N256" s="262"/>
      <c r="O256" s="262"/>
      <c r="P256" s="262"/>
      <c r="Q256" s="262"/>
      <c r="R256" s="262"/>
      <c r="S256" s="262"/>
      <c r="T256" s="263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64" t="s">
        <v>216</v>
      </c>
      <c r="AU256" s="264" t="s">
        <v>77</v>
      </c>
      <c r="AV256" s="14" t="s">
        <v>143</v>
      </c>
      <c r="AW256" s="14" t="s">
        <v>34</v>
      </c>
      <c r="AX256" s="14" t="s">
        <v>85</v>
      </c>
      <c r="AY256" s="264" t="s">
        <v>144</v>
      </c>
    </row>
    <row r="257" s="2" customFormat="1" ht="21.75" customHeight="1">
      <c r="A257" s="39"/>
      <c r="B257" s="40"/>
      <c r="C257" s="220" t="s">
        <v>791</v>
      </c>
      <c r="D257" s="220" t="s">
        <v>147</v>
      </c>
      <c r="E257" s="221" t="s">
        <v>1378</v>
      </c>
      <c r="F257" s="222" t="s">
        <v>1379</v>
      </c>
      <c r="G257" s="223" t="s">
        <v>257</v>
      </c>
      <c r="H257" s="224">
        <v>0.56699999999999995</v>
      </c>
      <c r="I257" s="225"/>
      <c r="J257" s="226">
        <f>ROUND(I257*H257,2)</f>
        <v>0</v>
      </c>
      <c r="K257" s="227"/>
      <c r="L257" s="45"/>
      <c r="M257" s="228" t="s">
        <v>1</v>
      </c>
      <c r="N257" s="229" t="s">
        <v>42</v>
      </c>
      <c r="O257" s="92"/>
      <c r="P257" s="230">
        <f>O257*H257</f>
        <v>0</v>
      </c>
      <c r="Q257" s="230">
        <v>0</v>
      </c>
      <c r="R257" s="230">
        <f>Q257*H257</f>
        <v>0</v>
      </c>
      <c r="S257" s="230">
        <v>0</v>
      </c>
      <c r="T257" s="231">
        <f>S257*H257</f>
        <v>0</v>
      </c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R257" s="232" t="s">
        <v>143</v>
      </c>
      <c r="AT257" s="232" t="s">
        <v>147</v>
      </c>
      <c r="AU257" s="232" t="s">
        <v>77</v>
      </c>
      <c r="AY257" s="18" t="s">
        <v>144</v>
      </c>
      <c r="BE257" s="233">
        <f>IF(N257="základní",J257,0)</f>
        <v>0</v>
      </c>
      <c r="BF257" s="233">
        <f>IF(N257="snížená",J257,0)</f>
        <v>0</v>
      </c>
      <c r="BG257" s="233">
        <f>IF(N257="zákl. přenesená",J257,0)</f>
        <v>0</v>
      </c>
      <c r="BH257" s="233">
        <f>IF(N257="sníž. přenesená",J257,0)</f>
        <v>0</v>
      </c>
      <c r="BI257" s="233">
        <f>IF(N257="nulová",J257,0)</f>
        <v>0</v>
      </c>
      <c r="BJ257" s="18" t="s">
        <v>85</v>
      </c>
      <c r="BK257" s="233">
        <f>ROUND(I257*H257,2)</f>
        <v>0</v>
      </c>
      <c r="BL257" s="18" t="s">
        <v>143</v>
      </c>
      <c r="BM257" s="232" t="s">
        <v>1380</v>
      </c>
    </row>
    <row r="258" s="2" customFormat="1" ht="16.5" customHeight="1">
      <c r="A258" s="39"/>
      <c r="B258" s="40"/>
      <c r="C258" s="220" t="s">
        <v>795</v>
      </c>
      <c r="D258" s="220" t="s">
        <v>147</v>
      </c>
      <c r="E258" s="221" t="s">
        <v>1381</v>
      </c>
      <c r="F258" s="222" t="s">
        <v>1382</v>
      </c>
      <c r="G258" s="223" t="s">
        <v>257</v>
      </c>
      <c r="H258" s="224">
        <v>6.3570000000000002</v>
      </c>
      <c r="I258" s="225"/>
      <c r="J258" s="226">
        <f>ROUND(I258*H258,2)</f>
        <v>0</v>
      </c>
      <c r="K258" s="227"/>
      <c r="L258" s="45"/>
      <c r="M258" s="228" t="s">
        <v>1</v>
      </c>
      <c r="N258" s="229" t="s">
        <v>42</v>
      </c>
      <c r="O258" s="92"/>
      <c r="P258" s="230">
        <f>O258*H258</f>
        <v>0</v>
      </c>
      <c r="Q258" s="230">
        <v>0</v>
      </c>
      <c r="R258" s="230">
        <f>Q258*H258</f>
        <v>0</v>
      </c>
      <c r="S258" s="230">
        <v>0</v>
      </c>
      <c r="T258" s="231">
        <f>S258*H258</f>
        <v>0</v>
      </c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R258" s="232" t="s">
        <v>143</v>
      </c>
      <c r="AT258" s="232" t="s">
        <v>147</v>
      </c>
      <c r="AU258" s="232" t="s">
        <v>77</v>
      </c>
      <c r="AY258" s="18" t="s">
        <v>144</v>
      </c>
      <c r="BE258" s="233">
        <f>IF(N258="základní",J258,0)</f>
        <v>0</v>
      </c>
      <c r="BF258" s="233">
        <f>IF(N258="snížená",J258,0)</f>
        <v>0</v>
      </c>
      <c r="BG258" s="233">
        <f>IF(N258="zákl. přenesená",J258,0)</f>
        <v>0</v>
      </c>
      <c r="BH258" s="233">
        <f>IF(N258="sníž. přenesená",J258,0)</f>
        <v>0</v>
      </c>
      <c r="BI258" s="233">
        <f>IF(N258="nulová",J258,0)</f>
        <v>0</v>
      </c>
      <c r="BJ258" s="18" t="s">
        <v>85</v>
      </c>
      <c r="BK258" s="233">
        <f>ROUND(I258*H258,2)</f>
        <v>0</v>
      </c>
      <c r="BL258" s="18" t="s">
        <v>143</v>
      </c>
      <c r="BM258" s="232" t="s">
        <v>1383</v>
      </c>
    </row>
    <row r="259" s="2" customFormat="1" ht="21.75" customHeight="1">
      <c r="A259" s="39"/>
      <c r="B259" s="40"/>
      <c r="C259" s="220" t="s">
        <v>799</v>
      </c>
      <c r="D259" s="220" t="s">
        <v>147</v>
      </c>
      <c r="E259" s="221" t="s">
        <v>1384</v>
      </c>
      <c r="F259" s="222" t="s">
        <v>1385</v>
      </c>
      <c r="G259" s="223" t="s">
        <v>257</v>
      </c>
      <c r="H259" s="224">
        <v>6.3570000000000002</v>
      </c>
      <c r="I259" s="225"/>
      <c r="J259" s="226">
        <f>ROUND(I259*H259,2)</f>
        <v>0</v>
      </c>
      <c r="K259" s="227"/>
      <c r="L259" s="45"/>
      <c r="M259" s="228" t="s">
        <v>1</v>
      </c>
      <c r="N259" s="229" t="s">
        <v>42</v>
      </c>
      <c r="O259" s="92"/>
      <c r="P259" s="230">
        <f>O259*H259</f>
        <v>0</v>
      </c>
      <c r="Q259" s="230">
        <v>0</v>
      </c>
      <c r="R259" s="230">
        <f>Q259*H259</f>
        <v>0</v>
      </c>
      <c r="S259" s="230">
        <v>0</v>
      </c>
      <c r="T259" s="231">
        <f>S259*H259</f>
        <v>0</v>
      </c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R259" s="232" t="s">
        <v>143</v>
      </c>
      <c r="AT259" s="232" t="s">
        <v>147</v>
      </c>
      <c r="AU259" s="232" t="s">
        <v>77</v>
      </c>
      <c r="AY259" s="18" t="s">
        <v>144</v>
      </c>
      <c r="BE259" s="233">
        <f>IF(N259="základní",J259,0)</f>
        <v>0</v>
      </c>
      <c r="BF259" s="233">
        <f>IF(N259="snížená",J259,0)</f>
        <v>0</v>
      </c>
      <c r="BG259" s="233">
        <f>IF(N259="zákl. přenesená",J259,0)</f>
        <v>0</v>
      </c>
      <c r="BH259" s="233">
        <f>IF(N259="sníž. přenesená",J259,0)</f>
        <v>0</v>
      </c>
      <c r="BI259" s="233">
        <f>IF(N259="nulová",J259,0)</f>
        <v>0</v>
      </c>
      <c r="BJ259" s="18" t="s">
        <v>85</v>
      </c>
      <c r="BK259" s="233">
        <f>ROUND(I259*H259,2)</f>
        <v>0</v>
      </c>
      <c r="BL259" s="18" t="s">
        <v>143</v>
      </c>
      <c r="BM259" s="232" t="s">
        <v>1386</v>
      </c>
    </row>
    <row r="260" s="2" customFormat="1" ht="16.5" customHeight="1">
      <c r="A260" s="39"/>
      <c r="B260" s="40"/>
      <c r="C260" s="220" t="s">
        <v>803</v>
      </c>
      <c r="D260" s="220" t="s">
        <v>147</v>
      </c>
      <c r="E260" s="221" t="s">
        <v>1387</v>
      </c>
      <c r="F260" s="222" t="s">
        <v>1388</v>
      </c>
      <c r="G260" s="223" t="s">
        <v>257</v>
      </c>
      <c r="H260" s="224">
        <v>63.57</v>
      </c>
      <c r="I260" s="225"/>
      <c r="J260" s="226">
        <f>ROUND(I260*H260,2)</f>
        <v>0</v>
      </c>
      <c r="K260" s="227"/>
      <c r="L260" s="45"/>
      <c r="M260" s="228" t="s">
        <v>1</v>
      </c>
      <c r="N260" s="229" t="s">
        <v>42</v>
      </c>
      <c r="O260" s="92"/>
      <c r="P260" s="230">
        <f>O260*H260</f>
        <v>0</v>
      </c>
      <c r="Q260" s="230">
        <v>0</v>
      </c>
      <c r="R260" s="230">
        <f>Q260*H260</f>
        <v>0</v>
      </c>
      <c r="S260" s="230">
        <v>0</v>
      </c>
      <c r="T260" s="231">
        <f>S260*H260</f>
        <v>0</v>
      </c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R260" s="232" t="s">
        <v>143</v>
      </c>
      <c r="AT260" s="232" t="s">
        <v>147</v>
      </c>
      <c r="AU260" s="232" t="s">
        <v>77</v>
      </c>
      <c r="AY260" s="18" t="s">
        <v>144</v>
      </c>
      <c r="BE260" s="233">
        <f>IF(N260="základní",J260,0)</f>
        <v>0</v>
      </c>
      <c r="BF260" s="233">
        <f>IF(N260="snížená",J260,0)</f>
        <v>0</v>
      </c>
      <c r="BG260" s="233">
        <f>IF(N260="zákl. přenesená",J260,0)</f>
        <v>0</v>
      </c>
      <c r="BH260" s="233">
        <f>IF(N260="sníž. přenesená",J260,0)</f>
        <v>0</v>
      </c>
      <c r="BI260" s="233">
        <f>IF(N260="nulová",J260,0)</f>
        <v>0</v>
      </c>
      <c r="BJ260" s="18" t="s">
        <v>85</v>
      </c>
      <c r="BK260" s="233">
        <f>ROUND(I260*H260,2)</f>
        <v>0</v>
      </c>
      <c r="BL260" s="18" t="s">
        <v>143</v>
      </c>
      <c r="BM260" s="232" t="s">
        <v>1389</v>
      </c>
    </row>
    <row r="261" s="2" customFormat="1" ht="16.5" customHeight="1">
      <c r="A261" s="39"/>
      <c r="B261" s="40"/>
      <c r="C261" s="220" t="s">
        <v>807</v>
      </c>
      <c r="D261" s="220" t="s">
        <v>147</v>
      </c>
      <c r="E261" s="221" t="s">
        <v>1390</v>
      </c>
      <c r="F261" s="222" t="s">
        <v>1391</v>
      </c>
      <c r="G261" s="223" t="s">
        <v>257</v>
      </c>
      <c r="H261" s="224">
        <v>6.3570000000000002</v>
      </c>
      <c r="I261" s="225"/>
      <c r="J261" s="226">
        <f>ROUND(I261*H261,2)</f>
        <v>0</v>
      </c>
      <c r="K261" s="227"/>
      <c r="L261" s="45"/>
      <c r="M261" s="228" t="s">
        <v>1</v>
      </c>
      <c r="N261" s="229" t="s">
        <v>42</v>
      </c>
      <c r="O261" s="92"/>
      <c r="P261" s="230">
        <f>O261*H261</f>
        <v>0</v>
      </c>
      <c r="Q261" s="230">
        <v>0</v>
      </c>
      <c r="R261" s="230">
        <f>Q261*H261</f>
        <v>0</v>
      </c>
      <c r="S261" s="230">
        <v>0</v>
      </c>
      <c r="T261" s="231">
        <f>S261*H261</f>
        <v>0</v>
      </c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R261" s="232" t="s">
        <v>143</v>
      </c>
      <c r="AT261" s="232" t="s">
        <v>147</v>
      </c>
      <c r="AU261" s="232" t="s">
        <v>77</v>
      </c>
      <c r="AY261" s="18" t="s">
        <v>144</v>
      </c>
      <c r="BE261" s="233">
        <f>IF(N261="základní",J261,0)</f>
        <v>0</v>
      </c>
      <c r="BF261" s="233">
        <f>IF(N261="snížená",J261,0)</f>
        <v>0</v>
      </c>
      <c r="BG261" s="233">
        <f>IF(N261="zákl. přenesená",J261,0)</f>
        <v>0</v>
      </c>
      <c r="BH261" s="233">
        <f>IF(N261="sníž. přenesená",J261,0)</f>
        <v>0</v>
      </c>
      <c r="BI261" s="233">
        <f>IF(N261="nulová",J261,0)</f>
        <v>0</v>
      </c>
      <c r="BJ261" s="18" t="s">
        <v>85</v>
      </c>
      <c r="BK261" s="233">
        <f>ROUND(I261*H261,2)</f>
        <v>0</v>
      </c>
      <c r="BL261" s="18" t="s">
        <v>143</v>
      </c>
      <c r="BM261" s="232" t="s">
        <v>1392</v>
      </c>
    </row>
    <row r="262" s="2" customFormat="1" ht="16.5" customHeight="1">
      <c r="A262" s="39"/>
      <c r="B262" s="40"/>
      <c r="C262" s="220" t="s">
        <v>812</v>
      </c>
      <c r="D262" s="220" t="s">
        <v>147</v>
      </c>
      <c r="E262" s="221" t="s">
        <v>1393</v>
      </c>
      <c r="F262" s="222" t="s">
        <v>1394</v>
      </c>
      <c r="G262" s="223" t="s">
        <v>257</v>
      </c>
      <c r="H262" s="224">
        <v>6.3570000000000002</v>
      </c>
      <c r="I262" s="225"/>
      <c r="J262" s="226">
        <f>ROUND(I262*H262,2)</f>
        <v>0</v>
      </c>
      <c r="K262" s="227"/>
      <c r="L262" s="45"/>
      <c r="M262" s="228" t="s">
        <v>1</v>
      </c>
      <c r="N262" s="229" t="s">
        <v>42</v>
      </c>
      <c r="O262" s="92"/>
      <c r="P262" s="230">
        <f>O262*H262</f>
        <v>0</v>
      </c>
      <c r="Q262" s="230">
        <v>0</v>
      </c>
      <c r="R262" s="230">
        <f>Q262*H262</f>
        <v>0</v>
      </c>
      <c r="S262" s="230">
        <v>0</v>
      </c>
      <c r="T262" s="231">
        <f>S262*H262</f>
        <v>0</v>
      </c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R262" s="232" t="s">
        <v>143</v>
      </c>
      <c r="AT262" s="232" t="s">
        <v>147</v>
      </c>
      <c r="AU262" s="232" t="s">
        <v>77</v>
      </c>
      <c r="AY262" s="18" t="s">
        <v>144</v>
      </c>
      <c r="BE262" s="233">
        <f>IF(N262="základní",J262,0)</f>
        <v>0</v>
      </c>
      <c r="BF262" s="233">
        <f>IF(N262="snížená",J262,0)</f>
        <v>0</v>
      </c>
      <c r="BG262" s="233">
        <f>IF(N262="zákl. přenesená",J262,0)</f>
        <v>0</v>
      </c>
      <c r="BH262" s="233">
        <f>IF(N262="sníž. přenesená",J262,0)</f>
        <v>0</v>
      </c>
      <c r="BI262" s="233">
        <f>IF(N262="nulová",J262,0)</f>
        <v>0</v>
      </c>
      <c r="BJ262" s="18" t="s">
        <v>85</v>
      </c>
      <c r="BK262" s="233">
        <f>ROUND(I262*H262,2)</f>
        <v>0</v>
      </c>
      <c r="BL262" s="18" t="s">
        <v>143</v>
      </c>
      <c r="BM262" s="232" t="s">
        <v>1395</v>
      </c>
    </row>
    <row r="263" s="2" customFormat="1" ht="24.15" customHeight="1">
      <c r="A263" s="39"/>
      <c r="B263" s="40"/>
      <c r="C263" s="220" t="s">
        <v>1268</v>
      </c>
      <c r="D263" s="220" t="s">
        <v>147</v>
      </c>
      <c r="E263" s="221" t="s">
        <v>1396</v>
      </c>
      <c r="F263" s="222" t="s">
        <v>1397</v>
      </c>
      <c r="G263" s="223" t="s">
        <v>257</v>
      </c>
      <c r="H263" s="224">
        <v>6.3570000000000002</v>
      </c>
      <c r="I263" s="225"/>
      <c r="J263" s="226">
        <f>ROUND(I263*H263,2)</f>
        <v>0</v>
      </c>
      <c r="K263" s="227"/>
      <c r="L263" s="45"/>
      <c r="M263" s="228" t="s">
        <v>1</v>
      </c>
      <c r="N263" s="229" t="s">
        <v>42</v>
      </c>
      <c r="O263" s="92"/>
      <c r="P263" s="230">
        <f>O263*H263</f>
        <v>0</v>
      </c>
      <c r="Q263" s="230">
        <v>0</v>
      </c>
      <c r="R263" s="230">
        <f>Q263*H263</f>
        <v>0</v>
      </c>
      <c r="S263" s="230">
        <v>0</v>
      </c>
      <c r="T263" s="231">
        <f>S263*H263</f>
        <v>0</v>
      </c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R263" s="232" t="s">
        <v>143</v>
      </c>
      <c r="AT263" s="232" t="s">
        <v>147</v>
      </c>
      <c r="AU263" s="232" t="s">
        <v>77</v>
      </c>
      <c r="AY263" s="18" t="s">
        <v>144</v>
      </c>
      <c r="BE263" s="233">
        <f>IF(N263="základní",J263,0)</f>
        <v>0</v>
      </c>
      <c r="BF263" s="233">
        <f>IF(N263="snížená",J263,0)</f>
        <v>0</v>
      </c>
      <c r="BG263" s="233">
        <f>IF(N263="zákl. přenesená",J263,0)</f>
        <v>0</v>
      </c>
      <c r="BH263" s="233">
        <f>IF(N263="sníž. přenesená",J263,0)</f>
        <v>0</v>
      </c>
      <c r="BI263" s="233">
        <f>IF(N263="nulová",J263,0)</f>
        <v>0</v>
      </c>
      <c r="BJ263" s="18" t="s">
        <v>85</v>
      </c>
      <c r="BK263" s="233">
        <f>ROUND(I263*H263,2)</f>
        <v>0</v>
      </c>
      <c r="BL263" s="18" t="s">
        <v>143</v>
      </c>
      <c r="BM263" s="232" t="s">
        <v>1398</v>
      </c>
    </row>
    <row r="264" s="2" customFormat="1" ht="16.5" customHeight="1">
      <c r="A264" s="39"/>
      <c r="B264" s="40"/>
      <c r="C264" s="220" t="s">
        <v>1399</v>
      </c>
      <c r="D264" s="220" t="s">
        <v>147</v>
      </c>
      <c r="E264" s="221" t="s">
        <v>1400</v>
      </c>
      <c r="F264" s="222" t="s">
        <v>1401</v>
      </c>
      <c r="G264" s="223" t="s">
        <v>1402</v>
      </c>
      <c r="H264" s="224">
        <v>1</v>
      </c>
      <c r="I264" s="225"/>
      <c r="J264" s="226">
        <f>ROUND(I264*H264,2)</f>
        <v>0</v>
      </c>
      <c r="K264" s="227"/>
      <c r="L264" s="45"/>
      <c r="M264" s="228" t="s">
        <v>1</v>
      </c>
      <c r="N264" s="229" t="s">
        <v>42</v>
      </c>
      <c r="O264" s="92"/>
      <c r="P264" s="230">
        <f>O264*H264</f>
        <v>0</v>
      </c>
      <c r="Q264" s="230">
        <v>0</v>
      </c>
      <c r="R264" s="230">
        <f>Q264*H264</f>
        <v>0</v>
      </c>
      <c r="S264" s="230">
        <v>0</v>
      </c>
      <c r="T264" s="231">
        <f>S264*H264</f>
        <v>0</v>
      </c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R264" s="232" t="s">
        <v>143</v>
      </c>
      <c r="AT264" s="232" t="s">
        <v>147</v>
      </c>
      <c r="AU264" s="232" t="s">
        <v>77</v>
      </c>
      <c r="AY264" s="18" t="s">
        <v>144</v>
      </c>
      <c r="BE264" s="233">
        <f>IF(N264="základní",J264,0)</f>
        <v>0</v>
      </c>
      <c r="BF264" s="233">
        <f>IF(N264="snížená",J264,0)</f>
        <v>0</v>
      </c>
      <c r="BG264" s="233">
        <f>IF(N264="zákl. přenesená",J264,0)</f>
        <v>0</v>
      </c>
      <c r="BH264" s="233">
        <f>IF(N264="sníž. přenesená",J264,0)</f>
        <v>0</v>
      </c>
      <c r="BI264" s="233">
        <f>IF(N264="nulová",J264,0)</f>
        <v>0</v>
      </c>
      <c r="BJ264" s="18" t="s">
        <v>85</v>
      </c>
      <c r="BK264" s="233">
        <f>ROUND(I264*H264,2)</f>
        <v>0</v>
      </c>
      <c r="BL264" s="18" t="s">
        <v>143</v>
      </c>
      <c r="BM264" s="232" t="s">
        <v>1403</v>
      </c>
    </row>
    <row r="265" s="2" customFormat="1" ht="16.5" customHeight="1">
      <c r="A265" s="39"/>
      <c r="B265" s="40"/>
      <c r="C265" s="220" t="s">
        <v>1271</v>
      </c>
      <c r="D265" s="220" t="s">
        <v>147</v>
      </c>
      <c r="E265" s="221" t="s">
        <v>1404</v>
      </c>
      <c r="F265" s="222" t="s">
        <v>1405</v>
      </c>
      <c r="G265" s="223" t="s">
        <v>1402</v>
      </c>
      <c r="H265" s="224">
        <v>1</v>
      </c>
      <c r="I265" s="225"/>
      <c r="J265" s="226">
        <f>ROUND(I265*H265,2)</f>
        <v>0</v>
      </c>
      <c r="K265" s="227"/>
      <c r="L265" s="45"/>
      <c r="M265" s="228" t="s">
        <v>1</v>
      </c>
      <c r="N265" s="229" t="s">
        <v>42</v>
      </c>
      <c r="O265" s="92"/>
      <c r="P265" s="230">
        <f>O265*H265</f>
        <v>0</v>
      </c>
      <c r="Q265" s="230">
        <v>0</v>
      </c>
      <c r="R265" s="230">
        <f>Q265*H265</f>
        <v>0</v>
      </c>
      <c r="S265" s="230">
        <v>0</v>
      </c>
      <c r="T265" s="231">
        <f>S265*H265</f>
        <v>0</v>
      </c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R265" s="232" t="s">
        <v>143</v>
      </c>
      <c r="AT265" s="232" t="s">
        <v>147</v>
      </c>
      <c r="AU265" s="232" t="s">
        <v>77</v>
      </c>
      <c r="AY265" s="18" t="s">
        <v>144</v>
      </c>
      <c r="BE265" s="233">
        <f>IF(N265="základní",J265,0)</f>
        <v>0</v>
      </c>
      <c r="BF265" s="233">
        <f>IF(N265="snížená",J265,0)</f>
        <v>0</v>
      </c>
      <c r="BG265" s="233">
        <f>IF(N265="zákl. přenesená",J265,0)</f>
        <v>0</v>
      </c>
      <c r="BH265" s="233">
        <f>IF(N265="sníž. přenesená",J265,0)</f>
        <v>0</v>
      </c>
      <c r="BI265" s="233">
        <f>IF(N265="nulová",J265,0)</f>
        <v>0</v>
      </c>
      <c r="BJ265" s="18" t="s">
        <v>85</v>
      </c>
      <c r="BK265" s="233">
        <f>ROUND(I265*H265,2)</f>
        <v>0</v>
      </c>
      <c r="BL265" s="18" t="s">
        <v>143</v>
      </c>
      <c r="BM265" s="232" t="s">
        <v>1406</v>
      </c>
    </row>
    <row r="266" s="2" customFormat="1" ht="16.5" customHeight="1">
      <c r="A266" s="39"/>
      <c r="B266" s="40"/>
      <c r="C266" s="220" t="s">
        <v>1407</v>
      </c>
      <c r="D266" s="220" t="s">
        <v>147</v>
      </c>
      <c r="E266" s="221" t="s">
        <v>1408</v>
      </c>
      <c r="F266" s="222" t="s">
        <v>1409</v>
      </c>
      <c r="G266" s="223" t="s">
        <v>1402</v>
      </c>
      <c r="H266" s="224">
        <v>1</v>
      </c>
      <c r="I266" s="225"/>
      <c r="J266" s="226">
        <f>ROUND(I266*H266,2)</f>
        <v>0</v>
      </c>
      <c r="K266" s="227"/>
      <c r="L266" s="45"/>
      <c r="M266" s="228" t="s">
        <v>1</v>
      </c>
      <c r="N266" s="229" t="s">
        <v>42</v>
      </c>
      <c r="O266" s="92"/>
      <c r="P266" s="230">
        <f>O266*H266</f>
        <v>0</v>
      </c>
      <c r="Q266" s="230">
        <v>0</v>
      </c>
      <c r="R266" s="230">
        <f>Q266*H266</f>
        <v>0</v>
      </c>
      <c r="S266" s="230">
        <v>0</v>
      </c>
      <c r="T266" s="231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32" t="s">
        <v>143</v>
      </c>
      <c r="AT266" s="232" t="s">
        <v>147</v>
      </c>
      <c r="AU266" s="232" t="s">
        <v>77</v>
      </c>
      <c r="AY266" s="18" t="s">
        <v>144</v>
      </c>
      <c r="BE266" s="233">
        <f>IF(N266="základní",J266,0)</f>
        <v>0</v>
      </c>
      <c r="BF266" s="233">
        <f>IF(N266="snížená",J266,0)</f>
        <v>0</v>
      </c>
      <c r="BG266" s="233">
        <f>IF(N266="zákl. přenesená",J266,0)</f>
        <v>0</v>
      </c>
      <c r="BH266" s="233">
        <f>IF(N266="sníž. přenesená",J266,0)</f>
        <v>0</v>
      </c>
      <c r="BI266" s="233">
        <f>IF(N266="nulová",J266,0)</f>
        <v>0</v>
      </c>
      <c r="BJ266" s="18" t="s">
        <v>85</v>
      </c>
      <c r="BK266" s="233">
        <f>ROUND(I266*H266,2)</f>
        <v>0</v>
      </c>
      <c r="BL266" s="18" t="s">
        <v>143</v>
      </c>
      <c r="BM266" s="232" t="s">
        <v>1410</v>
      </c>
    </row>
    <row r="267" s="2" customFormat="1" ht="16.5" customHeight="1">
      <c r="A267" s="39"/>
      <c r="B267" s="40"/>
      <c r="C267" s="220" t="s">
        <v>1274</v>
      </c>
      <c r="D267" s="220" t="s">
        <v>147</v>
      </c>
      <c r="E267" s="221" t="s">
        <v>1411</v>
      </c>
      <c r="F267" s="222" t="s">
        <v>170</v>
      </c>
      <c r="G267" s="223" t="s">
        <v>1402</v>
      </c>
      <c r="H267" s="224">
        <v>1</v>
      </c>
      <c r="I267" s="225"/>
      <c r="J267" s="226">
        <f>ROUND(I267*H267,2)</f>
        <v>0</v>
      </c>
      <c r="K267" s="227"/>
      <c r="L267" s="45"/>
      <c r="M267" s="279" t="s">
        <v>1</v>
      </c>
      <c r="N267" s="280" t="s">
        <v>42</v>
      </c>
      <c r="O267" s="241"/>
      <c r="P267" s="281">
        <f>O267*H267</f>
        <v>0</v>
      </c>
      <c r="Q267" s="281">
        <v>0</v>
      </c>
      <c r="R267" s="281">
        <f>Q267*H267</f>
        <v>0</v>
      </c>
      <c r="S267" s="281">
        <v>0</v>
      </c>
      <c r="T267" s="282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32" t="s">
        <v>143</v>
      </c>
      <c r="AT267" s="232" t="s">
        <v>147</v>
      </c>
      <c r="AU267" s="232" t="s">
        <v>77</v>
      </c>
      <c r="AY267" s="18" t="s">
        <v>144</v>
      </c>
      <c r="BE267" s="233">
        <f>IF(N267="základní",J267,0)</f>
        <v>0</v>
      </c>
      <c r="BF267" s="233">
        <f>IF(N267="snížená",J267,0)</f>
        <v>0</v>
      </c>
      <c r="BG267" s="233">
        <f>IF(N267="zákl. přenesená",J267,0)</f>
        <v>0</v>
      </c>
      <c r="BH267" s="233">
        <f>IF(N267="sníž. přenesená",J267,0)</f>
        <v>0</v>
      </c>
      <c r="BI267" s="233">
        <f>IF(N267="nulová",J267,0)</f>
        <v>0</v>
      </c>
      <c r="BJ267" s="18" t="s">
        <v>85</v>
      </c>
      <c r="BK267" s="233">
        <f>ROUND(I267*H267,2)</f>
        <v>0</v>
      </c>
      <c r="BL267" s="18" t="s">
        <v>143</v>
      </c>
      <c r="BM267" s="232" t="s">
        <v>1412</v>
      </c>
    </row>
    <row r="268" s="2" customFormat="1" ht="6.96" customHeight="1">
      <c r="A268" s="39"/>
      <c r="B268" s="67"/>
      <c r="C268" s="68"/>
      <c r="D268" s="68"/>
      <c r="E268" s="68"/>
      <c r="F268" s="68"/>
      <c r="G268" s="68"/>
      <c r="H268" s="68"/>
      <c r="I268" s="68"/>
      <c r="J268" s="68"/>
      <c r="K268" s="68"/>
      <c r="L268" s="45"/>
      <c r="M268" s="39"/>
      <c r="O268" s="39"/>
      <c r="P268" s="39"/>
      <c r="Q268" s="39"/>
      <c r="R268" s="39"/>
      <c r="S268" s="39"/>
      <c r="T268" s="39"/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</row>
  </sheetData>
  <sheetProtection sheet="1" autoFilter="0" formatColumns="0" formatRows="0" objects="1" scenarios="1" spinCount="100000" saltValue="XVSPkD57JQuQhOgcK6UJ9HGuKE8yqAqrG7bTDny/jAH8CfLLv4alL3zG/1goCBkRwMnC7bZmCGkxMUuxuYV61g==" hashValue="fn8DRNu/mgT29FuWlJXP1b5OtS+ndtDvkEgqoQTtKPTMwBz5sI61FE5xXjqtVjBeQ28s0kaejxe62xySHoZFAw==" algorithmName="SHA-512" password="CC35"/>
  <autoFilter ref="C115:K267"/>
  <mergeCells count="9">
    <mergeCell ref="E7:H7"/>
    <mergeCell ref="E9:H9"/>
    <mergeCell ref="E18:H18"/>
    <mergeCell ref="E27:H27"/>
    <mergeCell ref="E85:H85"/>
    <mergeCell ref="E87:H87"/>
    <mergeCell ref="E106:H106"/>
    <mergeCell ref="E108:H10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114</v>
      </c>
    </row>
    <row r="3" s="1" customFormat="1" ht="6.96" customHeight="1">
      <c r="B3" s="137"/>
      <c r="C3" s="138"/>
      <c r="D3" s="138"/>
      <c r="E3" s="138"/>
      <c r="F3" s="138"/>
      <c r="G3" s="138"/>
      <c r="H3" s="138"/>
      <c r="I3" s="138"/>
      <c r="J3" s="138"/>
      <c r="K3" s="138"/>
      <c r="L3" s="21"/>
      <c r="AT3" s="18" t="s">
        <v>87</v>
      </c>
    </row>
    <row r="4" s="1" customFormat="1" ht="24.96" customHeight="1">
      <c r="B4" s="21"/>
      <c r="D4" s="139" t="s">
        <v>115</v>
      </c>
      <c r="L4" s="21"/>
      <c r="M4" s="140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1" t="s">
        <v>16</v>
      </c>
      <c r="L6" s="21"/>
    </row>
    <row r="7" s="1" customFormat="1" ht="26.25" customHeight="1">
      <c r="B7" s="21"/>
      <c r="E7" s="142" t="str">
        <f>'Rekapitulace stavby'!K6</f>
        <v>Prostor mytí, objekt myčky a OLK – rozšíření -1.etapy stavby Revitalizace areálu TSHB</v>
      </c>
      <c r="F7" s="141"/>
      <c r="G7" s="141"/>
      <c r="H7" s="141"/>
      <c r="L7" s="21"/>
    </row>
    <row r="8" s="2" customFormat="1" ht="12" customHeight="1">
      <c r="A8" s="39"/>
      <c r="B8" s="45"/>
      <c r="C8" s="39"/>
      <c r="D8" s="141" t="s">
        <v>116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3" t="s">
        <v>1413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1" t="s">
        <v>18</v>
      </c>
      <c r="E11" s="39"/>
      <c r="F11" s="144" t="s">
        <v>1</v>
      </c>
      <c r="G11" s="39"/>
      <c r="H11" s="39"/>
      <c r="I11" s="141" t="s">
        <v>19</v>
      </c>
      <c r="J11" s="144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1" t="s">
        <v>20</v>
      </c>
      <c r="E12" s="39"/>
      <c r="F12" s="144" t="s">
        <v>21</v>
      </c>
      <c r="G12" s="39"/>
      <c r="H12" s="39"/>
      <c r="I12" s="141" t="s">
        <v>22</v>
      </c>
      <c r="J12" s="145" t="str">
        <f>'Rekapitulace stavby'!AN8</f>
        <v>18. 5. 2026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1" t="s">
        <v>24</v>
      </c>
      <c r="E14" s="39"/>
      <c r="F14" s="39"/>
      <c r="G14" s="39"/>
      <c r="H14" s="39"/>
      <c r="I14" s="141" t="s">
        <v>25</v>
      </c>
      <c r="J14" s="144" t="str">
        <f>IF('Rekapitulace stavby'!AN10="","",'Rekapitulace stavby'!AN10)</f>
        <v>70188041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4" t="str">
        <f>IF('Rekapitulace stavby'!E11="","",'Rekapitulace stavby'!E11)</f>
        <v>Technické služby Havlíčkův Brod</v>
      </c>
      <c r="F15" s="39"/>
      <c r="G15" s="39"/>
      <c r="H15" s="39"/>
      <c r="I15" s="141" t="s">
        <v>28</v>
      </c>
      <c r="J15" s="144" t="str">
        <f>IF('Rekapitulace stavby'!AN11="","",'Rekapitulace stavby'!AN11)</f>
        <v/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1" t="s">
        <v>29</v>
      </c>
      <c r="E17" s="39"/>
      <c r="F17" s="39"/>
      <c r="G17" s="39"/>
      <c r="H17" s="39"/>
      <c r="I17" s="141" t="s">
        <v>25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4"/>
      <c r="G18" s="144"/>
      <c r="H18" s="144"/>
      <c r="I18" s="141" t="s">
        <v>28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1" t="s">
        <v>31</v>
      </c>
      <c r="E20" s="39"/>
      <c r="F20" s="39"/>
      <c r="G20" s="39"/>
      <c r="H20" s="39"/>
      <c r="I20" s="141" t="s">
        <v>25</v>
      </c>
      <c r="J20" s="144" t="str">
        <f>IF('Rekapitulace stavby'!AN16="","",'Rekapitulace stavby'!AN16)</f>
        <v>71770526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4" t="str">
        <f>IF('Rekapitulace stavby'!E17="","",'Rekapitulace stavby'!E17)</f>
        <v>Marta Novotná</v>
      </c>
      <c r="F21" s="39"/>
      <c r="G21" s="39"/>
      <c r="H21" s="39"/>
      <c r="I21" s="141" t="s">
        <v>28</v>
      </c>
      <c r="J21" s="144" t="str">
        <f>IF('Rekapitulace stavby'!AN17="","",'Rekapitulace stavby'!AN17)</f>
        <v/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1" t="s">
        <v>35</v>
      </c>
      <c r="E23" s="39"/>
      <c r="F23" s="39"/>
      <c r="G23" s="39"/>
      <c r="H23" s="39"/>
      <c r="I23" s="141" t="s">
        <v>25</v>
      </c>
      <c r="J23" s="144" t="str">
        <f>IF('Rekapitulace stavby'!AN19="","",'Rekapitulace stavby'!AN19)</f>
        <v/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4" t="str">
        <f>IF('Rekapitulace stavby'!E20="","",'Rekapitulace stavby'!E20)</f>
        <v xml:space="preserve"> </v>
      </c>
      <c r="F24" s="39"/>
      <c r="G24" s="39"/>
      <c r="H24" s="39"/>
      <c r="I24" s="141" t="s">
        <v>28</v>
      </c>
      <c r="J24" s="144" t="str">
        <f>IF('Rekapitulace stavby'!AN20="","",'Rekapitulace stavby'!AN20)</f>
        <v/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1" t="s">
        <v>36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46"/>
      <c r="B27" s="147"/>
      <c r="C27" s="146"/>
      <c r="D27" s="146"/>
      <c r="E27" s="148" t="s">
        <v>1</v>
      </c>
      <c r="F27" s="148"/>
      <c r="G27" s="148"/>
      <c r="H27" s="148"/>
      <c r="I27" s="146"/>
      <c r="J27" s="146"/>
      <c r="K27" s="146"/>
      <c r="L27" s="149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0"/>
      <c r="E29" s="150"/>
      <c r="F29" s="150"/>
      <c r="G29" s="150"/>
      <c r="H29" s="150"/>
      <c r="I29" s="150"/>
      <c r="J29" s="150"/>
      <c r="K29" s="150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1" t="s">
        <v>37</v>
      </c>
      <c r="E30" s="39"/>
      <c r="F30" s="39"/>
      <c r="G30" s="39"/>
      <c r="H30" s="39"/>
      <c r="I30" s="39"/>
      <c r="J30" s="152">
        <f>ROUND(J116,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0"/>
      <c r="E31" s="150"/>
      <c r="F31" s="150"/>
      <c r="G31" s="150"/>
      <c r="H31" s="150"/>
      <c r="I31" s="150"/>
      <c r="J31" s="150"/>
      <c r="K31" s="15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3" t="s">
        <v>39</v>
      </c>
      <c r="G32" s="39"/>
      <c r="H32" s="39"/>
      <c r="I32" s="153" t="s">
        <v>38</v>
      </c>
      <c r="J32" s="153" t="s">
        <v>40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54" t="s">
        <v>41</v>
      </c>
      <c r="E33" s="141" t="s">
        <v>42</v>
      </c>
      <c r="F33" s="155">
        <f>ROUND((SUM(BE116:BE153)),  2)</f>
        <v>0</v>
      </c>
      <c r="G33" s="39"/>
      <c r="H33" s="39"/>
      <c r="I33" s="156">
        <v>0.20999999999999999</v>
      </c>
      <c r="J33" s="155">
        <f>ROUND(((SUM(BE116:BE153))*I33),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1" t="s">
        <v>43</v>
      </c>
      <c r="F34" s="155">
        <f>ROUND((SUM(BF116:BF153)),  2)</f>
        <v>0</v>
      </c>
      <c r="G34" s="39"/>
      <c r="H34" s="39"/>
      <c r="I34" s="156">
        <v>0.12</v>
      </c>
      <c r="J34" s="155">
        <f>ROUND(((SUM(BF116:BF153))*I34),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1" t="s">
        <v>44</v>
      </c>
      <c r="F35" s="155">
        <f>ROUND((SUM(BG116:BG153)),  2)</f>
        <v>0</v>
      </c>
      <c r="G35" s="39"/>
      <c r="H35" s="39"/>
      <c r="I35" s="156">
        <v>0.20999999999999999</v>
      </c>
      <c r="J35" s="155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1" t="s">
        <v>45</v>
      </c>
      <c r="F36" s="155">
        <f>ROUND((SUM(BH116:BH153)),  2)</f>
        <v>0</v>
      </c>
      <c r="G36" s="39"/>
      <c r="H36" s="39"/>
      <c r="I36" s="156">
        <v>0.12</v>
      </c>
      <c r="J36" s="155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1" t="s">
        <v>46</v>
      </c>
      <c r="F37" s="155">
        <f>ROUND((SUM(BI116:BI153)),  2)</f>
        <v>0</v>
      </c>
      <c r="G37" s="39"/>
      <c r="H37" s="39"/>
      <c r="I37" s="156">
        <v>0</v>
      </c>
      <c r="J37" s="15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7"/>
      <c r="D39" s="158" t="s">
        <v>47</v>
      </c>
      <c r="E39" s="159"/>
      <c r="F39" s="159"/>
      <c r="G39" s="160" t="s">
        <v>48</v>
      </c>
      <c r="H39" s="161" t="s">
        <v>49</v>
      </c>
      <c r="I39" s="159"/>
      <c r="J39" s="162">
        <f>SUM(J30:J37)</f>
        <v>0</v>
      </c>
      <c r="K39" s="163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64" t="s">
        <v>50</v>
      </c>
      <c r="E50" s="165"/>
      <c r="F50" s="165"/>
      <c r="G50" s="164" t="s">
        <v>51</v>
      </c>
      <c r="H50" s="165"/>
      <c r="I50" s="165"/>
      <c r="J50" s="165"/>
      <c r="K50" s="16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66" t="s">
        <v>52</v>
      </c>
      <c r="E61" s="167"/>
      <c r="F61" s="168" t="s">
        <v>53</v>
      </c>
      <c r="G61" s="166" t="s">
        <v>52</v>
      </c>
      <c r="H61" s="167"/>
      <c r="I61" s="167"/>
      <c r="J61" s="169" t="s">
        <v>53</v>
      </c>
      <c r="K61" s="16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64" t="s">
        <v>54</v>
      </c>
      <c r="E65" s="170"/>
      <c r="F65" s="170"/>
      <c r="G65" s="164" t="s">
        <v>55</v>
      </c>
      <c r="H65" s="170"/>
      <c r="I65" s="170"/>
      <c r="J65" s="170"/>
      <c r="K65" s="17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66" t="s">
        <v>52</v>
      </c>
      <c r="E76" s="167"/>
      <c r="F76" s="168" t="s">
        <v>53</v>
      </c>
      <c r="G76" s="166" t="s">
        <v>52</v>
      </c>
      <c r="H76" s="167"/>
      <c r="I76" s="167"/>
      <c r="J76" s="169" t="s">
        <v>53</v>
      </c>
      <c r="K76" s="16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71"/>
      <c r="C77" s="172"/>
      <c r="D77" s="172"/>
      <c r="E77" s="172"/>
      <c r="F77" s="172"/>
      <c r="G77" s="172"/>
      <c r="H77" s="172"/>
      <c r="I77" s="172"/>
      <c r="J77" s="172"/>
      <c r="K77" s="17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hidden="1" s="2" customFormat="1" ht="6.96" customHeight="1">
      <c r="A81" s="39"/>
      <c r="B81" s="173"/>
      <c r="C81" s="174"/>
      <c r="D81" s="174"/>
      <c r="E81" s="174"/>
      <c r="F81" s="174"/>
      <c r="G81" s="174"/>
      <c r="H81" s="174"/>
      <c r="I81" s="174"/>
      <c r="J81" s="174"/>
      <c r="K81" s="17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hidden="1" s="2" customFormat="1" ht="24.96" customHeight="1">
      <c r="A82" s="39"/>
      <c r="B82" s="40"/>
      <c r="C82" s="24" t="s">
        <v>121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hidden="1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hidden="1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hidden="1" s="2" customFormat="1" ht="26.25" customHeight="1">
      <c r="A85" s="39"/>
      <c r="B85" s="40"/>
      <c r="C85" s="41"/>
      <c r="D85" s="41"/>
      <c r="E85" s="175" t="str">
        <f>E7</f>
        <v>Prostor mytí, objekt myčky a OLK – rozšíření -1.etapy stavby Revitalizace areálu TSHB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hidden="1" s="2" customFormat="1" ht="12" customHeight="1">
      <c r="A86" s="39"/>
      <c r="B86" s="40"/>
      <c r="C86" s="33" t="s">
        <v>116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hidden="1" s="2" customFormat="1" ht="16.5" customHeight="1">
      <c r="A87" s="39"/>
      <c r="B87" s="40"/>
      <c r="C87" s="41"/>
      <c r="D87" s="41"/>
      <c r="E87" s="77" t="str">
        <f>E9</f>
        <v>3-2 - Elektroinstalace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hidden="1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hidden="1" s="2" customFormat="1" ht="12" customHeight="1">
      <c r="A89" s="39"/>
      <c r="B89" s="40"/>
      <c r="C89" s="33" t="s">
        <v>20</v>
      </c>
      <c r="D89" s="41"/>
      <c r="E89" s="41"/>
      <c r="F89" s="28" t="str">
        <f>F12</f>
        <v xml:space="preserve"> </v>
      </c>
      <c r="G89" s="41"/>
      <c r="H89" s="41"/>
      <c r="I89" s="33" t="s">
        <v>22</v>
      </c>
      <c r="J89" s="80" t="str">
        <f>IF(J12="","",J12)</f>
        <v>18. 5. 2026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hidden="1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hidden="1" s="2" customFormat="1" ht="15.15" customHeight="1">
      <c r="A91" s="39"/>
      <c r="B91" s="40"/>
      <c r="C91" s="33" t="s">
        <v>24</v>
      </c>
      <c r="D91" s="41"/>
      <c r="E91" s="41"/>
      <c r="F91" s="28" t="str">
        <f>E15</f>
        <v>Technické služby Havlíčkův Brod</v>
      </c>
      <c r="G91" s="41"/>
      <c r="H91" s="41"/>
      <c r="I91" s="33" t="s">
        <v>31</v>
      </c>
      <c r="J91" s="37" t="str">
        <f>E21</f>
        <v>Marta Novotná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hidden="1" s="2" customFormat="1" ht="15.15" customHeight="1">
      <c r="A92" s="39"/>
      <c r="B92" s="40"/>
      <c r="C92" s="33" t="s">
        <v>29</v>
      </c>
      <c r="D92" s="41"/>
      <c r="E92" s="41"/>
      <c r="F92" s="28" t="str">
        <f>IF(E18="","",E18)</f>
        <v>Vyplň údaj</v>
      </c>
      <c r="G92" s="41"/>
      <c r="H92" s="41"/>
      <c r="I92" s="33" t="s">
        <v>35</v>
      </c>
      <c r="J92" s="37" t="str">
        <f>E24</f>
        <v xml:space="preserve"> 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hidden="1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hidden="1" s="2" customFormat="1" ht="29.28" customHeight="1">
      <c r="A94" s="39"/>
      <c r="B94" s="40"/>
      <c r="C94" s="176" t="s">
        <v>122</v>
      </c>
      <c r="D94" s="177"/>
      <c r="E94" s="177"/>
      <c r="F94" s="177"/>
      <c r="G94" s="177"/>
      <c r="H94" s="177"/>
      <c r="I94" s="177"/>
      <c r="J94" s="178" t="s">
        <v>123</v>
      </c>
      <c r="K94" s="177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hidden="1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hidden="1" s="2" customFormat="1" ht="22.8" customHeight="1">
      <c r="A96" s="39"/>
      <c r="B96" s="40"/>
      <c r="C96" s="179" t="s">
        <v>124</v>
      </c>
      <c r="D96" s="41"/>
      <c r="E96" s="41"/>
      <c r="F96" s="41"/>
      <c r="G96" s="41"/>
      <c r="H96" s="41"/>
      <c r="I96" s="41"/>
      <c r="J96" s="111">
        <f>J116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125</v>
      </c>
    </row>
    <row r="97" hidden="1" s="2" customFormat="1" ht="21.84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64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hidden="1" s="2" customFormat="1" ht="6.96" customHeight="1">
      <c r="A98" s="39"/>
      <c r="B98" s="67"/>
      <c r="C98" s="68"/>
      <c r="D98" s="68"/>
      <c r="E98" s="68"/>
      <c r="F98" s="68"/>
      <c r="G98" s="68"/>
      <c r="H98" s="68"/>
      <c r="I98" s="68"/>
      <c r="J98" s="68"/>
      <c r="K98" s="68"/>
      <c r="L98" s="64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hidden="1"/>
    <row r="100" hidden="1"/>
    <row r="101" hidden="1"/>
    <row r="102" s="2" customFormat="1" ht="6.96" customHeight="1">
      <c r="A102" s="39"/>
      <c r="B102" s="69"/>
      <c r="C102" s="70"/>
      <c r="D102" s="70"/>
      <c r="E102" s="70"/>
      <c r="F102" s="70"/>
      <c r="G102" s="70"/>
      <c r="H102" s="70"/>
      <c r="I102" s="70"/>
      <c r="J102" s="70"/>
      <c r="K102" s="70"/>
      <c r="L102" s="64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</row>
    <row r="103" s="2" customFormat="1" ht="24.96" customHeight="1">
      <c r="A103" s="39"/>
      <c r="B103" s="40"/>
      <c r="C103" s="24" t="s">
        <v>129</v>
      </c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40"/>
      <c r="C104" s="41"/>
      <c r="D104" s="41"/>
      <c r="E104" s="41"/>
      <c r="F104" s="41"/>
      <c r="G104" s="41"/>
      <c r="H104" s="41"/>
      <c r="I104" s="41"/>
      <c r="J104" s="41"/>
      <c r="K104" s="41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s="2" customFormat="1" ht="12" customHeight="1">
      <c r="A105" s="39"/>
      <c r="B105" s="40"/>
      <c r="C105" s="33" t="s">
        <v>16</v>
      </c>
      <c r="D105" s="41"/>
      <c r="E105" s="41"/>
      <c r="F105" s="41"/>
      <c r="G105" s="41"/>
      <c r="H105" s="41"/>
      <c r="I105" s="41"/>
      <c r="J105" s="41"/>
      <c r="K105" s="41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2" customFormat="1" ht="26.25" customHeight="1">
      <c r="A106" s="39"/>
      <c r="B106" s="40"/>
      <c r="C106" s="41"/>
      <c r="D106" s="41"/>
      <c r="E106" s="175" t="str">
        <f>E7</f>
        <v>Prostor mytí, objekt myčky a OLK – rozšíření -1.etapy stavby Revitalizace areálu TSHB</v>
      </c>
      <c r="F106" s="33"/>
      <c r="G106" s="33"/>
      <c r="H106" s="33"/>
      <c r="I106" s="41"/>
      <c r="J106" s="41"/>
      <c r="K106" s="41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12" customHeight="1">
      <c r="A107" s="39"/>
      <c r="B107" s="40"/>
      <c r="C107" s="33" t="s">
        <v>116</v>
      </c>
      <c r="D107" s="41"/>
      <c r="E107" s="41"/>
      <c r="F107" s="41"/>
      <c r="G107" s="41"/>
      <c r="H107" s="41"/>
      <c r="I107" s="41"/>
      <c r="J107" s="41"/>
      <c r="K107" s="41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16.5" customHeight="1">
      <c r="A108" s="39"/>
      <c r="B108" s="40"/>
      <c r="C108" s="41"/>
      <c r="D108" s="41"/>
      <c r="E108" s="77" t="str">
        <f>E9</f>
        <v>3-2 - Elektroinstalace</v>
      </c>
      <c r="F108" s="41"/>
      <c r="G108" s="41"/>
      <c r="H108" s="41"/>
      <c r="I108" s="41"/>
      <c r="J108" s="41"/>
      <c r="K108" s="41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6.96" customHeight="1">
      <c r="A109" s="39"/>
      <c r="B109" s="40"/>
      <c r="C109" s="41"/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12" customHeight="1">
      <c r="A110" s="39"/>
      <c r="B110" s="40"/>
      <c r="C110" s="33" t="s">
        <v>20</v>
      </c>
      <c r="D110" s="41"/>
      <c r="E110" s="41"/>
      <c r="F110" s="28" t="str">
        <f>F12</f>
        <v xml:space="preserve"> </v>
      </c>
      <c r="G110" s="41"/>
      <c r="H110" s="41"/>
      <c r="I110" s="33" t="s">
        <v>22</v>
      </c>
      <c r="J110" s="80" t="str">
        <f>IF(J12="","",J12)</f>
        <v>18. 5. 2026</v>
      </c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6.96" customHeight="1">
      <c r="A111" s="39"/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5.15" customHeight="1">
      <c r="A112" s="39"/>
      <c r="B112" s="40"/>
      <c r="C112" s="33" t="s">
        <v>24</v>
      </c>
      <c r="D112" s="41"/>
      <c r="E112" s="41"/>
      <c r="F112" s="28" t="str">
        <f>E15</f>
        <v>Technické služby Havlíčkův Brod</v>
      </c>
      <c r="G112" s="41"/>
      <c r="H112" s="41"/>
      <c r="I112" s="33" t="s">
        <v>31</v>
      </c>
      <c r="J112" s="37" t="str">
        <f>E21</f>
        <v>Marta Novotná</v>
      </c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5.15" customHeight="1">
      <c r="A113" s="39"/>
      <c r="B113" s="40"/>
      <c r="C113" s="33" t="s">
        <v>29</v>
      </c>
      <c r="D113" s="41"/>
      <c r="E113" s="41"/>
      <c r="F113" s="28" t="str">
        <f>IF(E18="","",E18)</f>
        <v>Vyplň údaj</v>
      </c>
      <c r="G113" s="41"/>
      <c r="H113" s="41"/>
      <c r="I113" s="33" t="s">
        <v>35</v>
      </c>
      <c r="J113" s="37" t="str">
        <f>E24</f>
        <v xml:space="preserve"> </v>
      </c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0.32" customHeight="1">
      <c r="A114" s="39"/>
      <c r="B114" s="40"/>
      <c r="C114" s="41"/>
      <c r="D114" s="41"/>
      <c r="E114" s="41"/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11" customFormat="1" ht="29.28" customHeight="1">
      <c r="A115" s="192"/>
      <c r="B115" s="193"/>
      <c r="C115" s="194" t="s">
        <v>130</v>
      </c>
      <c r="D115" s="195" t="s">
        <v>62</v>
      </c>
      <c r="E115" s="195" t="s">
        <v>58</v>
      </c>
      <c r="F115" s="195" t="s">
        <v>59</v>
      </c>
      <c r="G115" s="195" t="s">
        <v>131</v>
      </c>
      <c r="H115" s="195" t="s">
        <v>132</v>
      </c>
      <c r="I115" s="195" t="s">
        <v>133</v>
      </c>
      <c r="J115" s="196" t="s">
        <v>123</v>
      </c>
      <c r="K115" s="197" t="s">
        <v>134</v>
      </c>
      <c r="L115" s="198"/>
      <c r="M115" s="101" t="s">
        <v>1</v>
      </c>
      <c r="N115" s="102" t="s">
        <v>41</v>
      </c>
      <c r="O115" s="102" t="s">
        <v>135</v>
      </c>
      <c r="P115" s="102" t="s">
        <v>136</v>
      </c>
      <c r="Q115" s="102" t="s">
        <v>137</v>
      </c>
      <c r="R115" s="102" t="s">
        <v>138</v>
      </c>
      <c r="S115" s="102" t="s">
        <v>139</v>
      </c>
      <c r="T115" s="103" t="s">
        <v>140</v>
      </c>
      <c r="U115" s="192"/>
      <c r="V115" s="192"/>
      <c r="W115" s="192"/>
      <c r="X115" s="192"/>
      <c r="Y115" s="192"/>
      <c r="Z115" s="192"/>
      <c r="AA115" s="192"/>
      <c r="AB115" s="192"/>
      <c r="AC115" s="192"/>
      <c r="AD115" s="192"/>
      <c r="AE115" s="192"/>
    </row>
    <row r="116" s="2" customFormat="1" ht="22.8" customHeight="1">
      <c r="A116" s="39"/>
      <c r="B116" s="40"/>
      <c r="C116" s="108" t="s">
        <v>141</v>
      </c>
      <c r="D116" s="41"/>
      <c r="E116" s="41"/>
      <c r="F116" s="41"/>
      <c r="G116" s="41"/>
      <c r="H116" s="41"/>
      <c r="I116" s="41"/>
      <c r="J116" s="199">
        <f>BK116</f>
        <v>0</v>
      </c>
      <c r="K116" s="41"/>
      <c r="L116" s="45"/>
      <c r="M116" s="104"/>
      <c r="N116" s="200"/>
      <c r="O116" s="105"/>
      <c r="P116" s="201">
        <f>SUM(P117:P153)</f>
        <v>0</v>
      </c>
      <c r="Q116" s="105"/>
      <c r="R116" s="201">
        <f>SUM(R117:R153)</f>
        <v>0</v>
      </c>
      <c r="S116" s="105"/>
      <c r="T116" s="202">
        <f>SUM(T117:T153)</f>
        <v>0</v>
      </c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  <c r="AT116" s="18" t="s">
        <v>76</v>
      </c>
      <c r="AU116" s="18" t="s">
        <v>125</v>
      </c>
      <c r="BK116" s="203">
        <f>SUM(BK117:BK153)</f>
        <v>0</v>
      </c>
    </row>
    <row r="117" s="2" customFormat="1" ht="33" customHeight="1">
      <c r="A117" s="39"/>
      <c r="B117" s="40"/>
      <c r="C117" s="220" t="s">
        <v>85</v>
      </c>
      <c r="D117" s="220" t="s">
        <v>147</v>
      </c>
      <c r="E117" s="221" t="s">
        <v>143</v>
      </c>
      <c r="F117" s="222" t="s">
        <v>1414</v>
      </c>
      <c r="G117" s="223" t="s">
        <v>1415</v>
      </c>
      <c r="H117" s="224">
        <v>10</v>
      </c>
      <c r="I117" s="225"/>
      <c r="J117" s="226">
        <f>ROUND(I117*H117,2)</f>
        <v>0</v>
      </c>
      <c r="K117" s="227"/>
      <c r="L117" s="45"/>
      <c r="M117" s="228" t="s">
        <v>1</v>
      </c>
      <c r="N117" s="229" t="s">
        <v>42</v>
      </c>
      <c r="O117" s="92"/>
      <c r="P117" s="230">
        <f>O117*H117</f>
        <v>0</v>
      </c>
      <c r="Q117" s="230">
        <v>0</v>
      </c>
      <c r="R117" s="230">
        <f>Q117*H117</f>
        <v>0</v>
      </c>
      <c r="S117" s="230">
        <v>0</v>
      </c>
      <c r="T117" s="231">
        <f>S117*H117</f>
        <v>0</v>
      </c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R117" s="232" t="s">
        <v>143</v>
      </c>
      <c r="AT117" s="232" t="s">
        <v>147</v>
      </c>
      <c r="AU117" s="232" t="s">
        <v>77</v>
      </c>
      <c r="AY117" s="18" t="s">
        <v>144</v>
      </c>
      <c r="BE117" s="233">
        <f>IF(N117="základní",J117,0)</f>
        <v>0</v>
      </c>
      <c r="BF117" s="233">
        <f>IF(N117="snížená",J117,0)</f>
        <v>0</v>
      </c>
      <c r="BG117" s="233">
        <f>IF(N117="zákl. přenesená",J117,0)</f>
        <v>0</v>
      </c>
      <c r="BH117" s="233">
        <f>IF(N117="sníž. přenesená",J117,0)</f>
        <v>0</v>
      </c>
      <c r="BI117" s="233">
        <f>IF(N117="nulová",J117,0)</f>
        <v>0</v>
      </c>
      <c r="BJ117" s="18" t="s">
        <v>85</v>
      </c>
      <c r="BK117" s="233">
        <f>ROUND(I117*H117,2)</f>
        <v>0</v>
      </c>
      <c r="BL117" s="18" t="s">
        <v>143</v>
      </c>
      <c r="BM117" s="232" t="s">
        <v>87</v>
      </c>
    </row>
    <row r="118" s="2" customFormat="1" ht="16.5" customHeight="1">
      <c r="A118" s="39"/>
      <c r="B118" s="40"/>
      <c r="C118" s="220" t="s">
        <v>87</v>
      </c>
      <c r="D118" s="220" t="s">
        <v>147</v>
      </c>
      <c r="E118" s="221" t="s">
        <v>1416</v>
      </c>
      <c r="F118" s="222" t="s">
        <v>1417</v>
      </c>
      <c r="G118" s="223" t="s">
        <v>1415</v>
      </c>
      <c r="H118" s="224">
        <v>7</v>
      </c>
      <c r="I118" s="225"/>
      <c r="J118" s="226">
        <f>ROUND(I118*H118,2)</f>
        <v>0</v>
      </c>
      <c r="K118" s="227"/>
      <c r="L118" s="45"/>
      <c r="M118" s="228" t="s">
        <v>1</v>
      </c>
      <c r="N118" s="229" t="s">
        <v>42</v>
      </c>
      <c r="O118" s="92"/>
      <c r="P118" s="230">
        <f>O118*H118</f>
        <v>0</v>
      </c>
      <c r="Q118" s="230">
        <v>0</v>
      </c>
      <c r="R118" s="230">
        <f>Q118*H118</f>
        <v>0</v>
      </c>
      <c r="S118" s="230">
        <v>0</v>
      </c>
      <c r="T118" s="231">
        <f>S118*H118</f>
        <v>0</v>
      </c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R118" s="232" t="s">
        <v>143</v>
      </c>
      <c r="AT118" s="232" t="s">
        <v>147</v>
      </c>
      <c r="AU118" s="232" t="s">
        <v>77</v>
      </c>
      <c r="AY118" s="18" t="s">
        <v>144</v>
      </c>
      <c r="BE118" s="233">
        <f>IF(N118="základní",J118,0)</f>
        <v>0</v>
      </c>
      <c r="BF118" s="233">
        <f>IF(N118="snížená",J118,0)</f>
        <v>0</v>
      </c>
      <c r="BG118" s="233">
        <f>IF(N118="zákl. přenesená",J118,0)</f>
        <v>0</v>
      </c>
      <c r="BH118" s="233">
        <f>IF(N118="sníž. přenesená",J118,0)</f>
        <v>0</v>
      </c>
      <c r="BI118" s="233">
        <f>IF(N118="nulová",J118,0)</f>
        <v>0</v>
      </c>
      <c r="BJ118" s="18" t="s">
        <v>85</v>
      </c>
      <c r="BK118" s="233">
        <f>ROUND(I118*H118,2)</f>
        <v>0</v>
      </c>
      <c r="BL118" s="18" t="s">
        <v>143</v>
      </c>
      <c r="BM118" s="232" t="s">
        <v>143</v>
      </c>
    </row>
    <row r="119" s="2" customFormat="1" ht="24.15" customHeight="1">
      <c r="A119" s="39"/>
      <c r="B119" s="40"/>
      <c r="C119" s="220" t="s">
        <v>159</v>
      </c>
      <c r="D119" s="220" t="s">
        <v>147</v>
      </c>
      <c r="E119" s="221" t="s">
        <v>1418</v>
      </c>
      <c r="F119" s="222" t="s">
        <v>1419</v>
      </c>
      <c r="G119" s="223" t="s">
        <v>1415</v>
      </c>
      <c r="H119" s="224">
        <v>4</v>
      </c>
      <c r="I119" s="225"/>
      <c r="J119" s="226">
        <f>ROUND(I119*H119,2)</f>
        <v>0</v>
      </c>
      <c r="K119" s="227"/>
      <c r="L119" s="45"/>
      <c r="M119" s="228" t="s">
        <v>1</v>
      </c>
      <c r="N119" s="229" t="s">
        <v>42</v>
      </c>
      <c r="O119" s="92"/>
      <c r="P119" s="230">
        <f>O119*H119</f>
        <v>0</v>
      </c>
      <c r="Q119" s="230">
        <v>0</v>
      </c>
      <c r="R119" s="230">
        <f>Q119*H119</f>
        <v>0</v>
      </c>
      <c r="S119" s="230">
        <v>0</v>
      </c>
      <c r="T119" s="231">
        <f>S119*H119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R119" s="232" t="s">
        <v>143</v>
      </c>
      <c r="AT119" s="232" t="s">
        <v>147</v>
      </c>
      <c r="AU119" s="232" t="s">
        <v>77</v>
      </c>
      <c r="AY119" s="18" t="s">
        <v>144</v>
      </c>
      <c r="BE119" s="233">
        <f>IF(N119="základní",J119,0)</f>
        <v>0</v>
      </c>
      <c r="BF119" s="233">
        <f>IF(N119="snížená",J119,0)</f>
        <v>0</v>
      </c>
      <c r="BG119" s="233">
        <f>IF(N119="zákl. přenesená",J119,0)</f>
        <v>0</v>
      </c>
      <c r="BH119" s="233">
        <f>IF(N119="sníž. přenesená",J119,0)</f>
        <v>0</v>
      </c>
      <c r="BI119" s="233">
        <f>IF(N119="nulová",J119,0)</f>
        <v>0</v>
      </c>
      <c r="BJ119" s="18" t="s">
        <v>85</v>
      </c>
      <c r="BK119" s="233">
        <f>ROUND(I119*H119,2)</f>
        <v>0</v>
      </c>
      <c r="BL119" s="18" t="s">
        <v>143</v>
      </c>
      <c r="BM119" s="232" t="s">
        <v>175</v>
      </c>
    </row>
    <row r="120" s="2" customFormat="1" ht="16.5" customHeight="1">
      <c r="A120" s="39"/>
      <c r="B120" s="40"/>
      <c r="C120" s="220" t="s">
        <v>143</v>
      </c>
      <c r="D120" s="220" t="s">
        <v>147</v>
      </c>
      <c r="E120" s="221" t="s">
        <v>1420</v>
      </c>
      <c r="F120" s="222" t="s">
        <v>1421</v>
      </c>
      <c r="G120" s="223" t="s">
        <v>1415</v>
      </c>
      <c r="H120" s="224">
        <v>4</v>
      </c>
      <c r="I120" s="225"/>
      <c r="J120" s="226">
        <f>ROUND(I120*H120,2)</f>
        <v>0</v>
      </c>
      <c r="K120" s="227"/>
      <c r="L120" s="45"/>
      <c r="M120" s="228" t="s">
        <v>1</v>
      </c>
      <c r="N120" s="229" t="s">
        <v>42</v>
      </c>
      <c r="O120" s="92"/>
      <c r="P120" s="230">
        <f>O120*H120</f>
        <v>0</v>
      </c>
      <c r="Q120" s="230">
        <v>0</v>
      </c>
      <c r="R120" s="230">
        <f>Q120*H120</f>
        <v>0</v>
      </c>
      <c r="S120" s="230">
        <v>0</v>
      </c>
      <c r="T120" s="231">
        <f>S120*H120</f>
        <v>0</v>
      </c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R120" s="232" t="s">
        <v>143</v>
      </c>
      <c r="AT120" s="232" t="s">
        <v>147</v>
      </c>
      <c r="AU120" s="232" t="s">
        <v>77</v>
      </c>
      <c r="AY120" s="18" t="s">
        <v>144</v>
      </c>
      <c r="BE120" s="233">
        <f>IF(N120="základní",J120,0)</f>
        <v>0</v>
      </c>
      <c r="BF120" s="233">
        <f>IF(N120="snížená",J120,0)</f>
        <v>0</v>
      </c>
      <c r="BG120" s="233">
        <f>IF(N120="zákl. přenesená",J120,0)</f>
        <v>0</v>
      </c>
      <c r="BH120" s="233">
        <f>IF(N120="sníž. přenesená",J120,0)</f>
        <v>0</v>
      </c>
      <c r="BI120" s="233">
        <f>IF(N120="nulová",J120,0)</f>
        <v>0</v>
      </c>
      <c r="BJ120" s="18" t="s">
        <v>85</v>
      </c>
      <c r="BK120" s="233">
        <f>ROUND(I120*H120,2)</f>
        <v>0</v>
      </c>
      <c r="BL120" s="18" t="s">
        <v>143</v>
      </c>
      <c r="BM120" s="232" t="s">
        <v>185</v>
      </c>
    </row>
    <row r="121" s="2" customFormat="1" ht="24.15" customHeight="1">
      <c r="A121" s="39"/>
      <c r="B121" s="40"/>
      <c r="C121" s="220" t="s">
        <v>168</v>
      </c>
      <c r="D121" s="220" t="s">
        <v>147</v>
      </c>
      <c r="E121" s="221" t="s">
        <v>1422</v>
      </c>
      <c r="F121" s="222" t="s">
        <v>1423</v>
      </c>
      <c r="G121" s="223" t="s">
        <v>224</v>
      </c>
      <c r="H121" s="224">
        <v>12</v>
      </c>
      <c r="I121" s="225"/>
      <c r="J121" s="226">
        <f>ROUND(I121*H121,2)</f>
        <v>0</v>
      </c>
      <c r="K121" s="227"/>
      <c r="L121" s="45"/>
      <c r="M121" s="228" t="s">
        <v>1</v>
      </c>
      <c r="N121" s="229" t="s">
        <v>42</v>
      </c>
      <c r="O121" s="92"/>
      <c r="P121" s="230">
        <f>O121*H121</f>
        <v>0</v>
      </c>
      <c r="Q121" s="230">
        <v>0</v>
      </c>
      <c r="R121" s="230">
        <f>Q121*H121</f>
        <v>0</v>
      </c>
      <c r="S121" s="230">
        <v>0</v>
      </c>
      <c r="T121" s="231">
        <f>S121*H121</f>
        <v>0</v>
      </c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R121" s="232" t="s">
        <v>143</v>
      </c>
      <c r="AT121" s="232" t="s">
        <v>147</v>
      </c>
      <c r="AU121" s="232" t="s">
        <v>77</v>
      </c>
      <c r="AY121" s="18" t="s">
        <v>144</v>
      </c>
      <c r="BE121" s="233">
        <f>IF(N121="základní",J121,0)</f>
        <v>0</v>
      </c>
      <c r="BF121" s="233">
        <f>IF(N121="snížená",J121,0)</f>
        <v>0</v>
      </c>
      <c r="BG121" s="233">
        <f>IF(N121="zákl. přenesená",J121,0)</f>
        <v>0</v>
      </c>
      <c r="BH121" s="233">
        <f>IF(N121="sníž. přenesená",J121,0)</f>
        <v>0</v>
      </c>
      <c r="BI121" s="233">
        <f>IF(N121="nulová",J121,0)</f>
        <v>0</v>
      </c>
      <c r="BJ121" s="18" t="s">
        <v>85</v>
      </c>
      <c r="BK121" s="233">
        <f>ROUND(I121*H121,2)</f>
        <v>0</v>
      </c>
      <c r="BL121" s="18" t="s">
        <v>143</v>
      </c>
      <c r="BM121" s="232" t="s">
        <v>195</v>
      </c>
    </row>
    <row r="122" s="2" customFormat="1" ht="24.15" customHeight="1">
      <c r="A122" s="39"/>
      <c r="B122" s="40"/>
      <c r="C122" s="220" t="s">
        <v>175</v>
      </c>
      <c r="D122" s="220" t="s">
        <v>147</v>
      </c>
      <c r="E122" s="221" t="s">
        <v>1424</v>
      </c>
      <c r="F122" s="222" t="s">
        <v>1425</v>
      </c>
      <c r="G122" s="223" t="s">
        <v>224</v>
      </c>
      <c r="H122" s="224">
        <v>55</v>
      </c>
      <c r="I122" s="225"/>
      <c r="J122" s="226">
        <f>ROUND(I122*H122,2)</f>
        <v>0</v>
      </c>
      <c r="K122" s="227"/>
      <c r="L122" s="45"/>
      <c r="M122" s="228" t="s">
        <v>1</v>
      </c>
      <c r="N122" s="229" t="s">
        <v>42</v>
      </c>
      <c r="O122" s="92"/>
      <c r="P122" s="230">
        <f>O122*H122</f>
        <v>0</v>
      </c>
      <c r="Q122" s="230">
        <v>0</v>
      </c>
      <c r="R122" s="230">
        <f>Q122*H122</f>
        <v>0</v>
      </c>
      <c r="S122" s="230">
        <v>0</v>
      </c>
      <c r="T122" s="231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32" t="s">
        <v>143</v>
      </c>
      <c r="AT122" s="232" t="s">
        <v>147</v>
      </c>
      <c r="AU122" s="232" t="s">
        <v>77</v>
      </c>
      <c r="AY122" s="18" t="s">
        <v>144</v>
      </c>
      <c r="BE122" s="233">
        <f>IF(N122="základní",J122,0)</f>
        <v>0</v>
      </c>
      <c r="BF122" s="233">
        <f>IF(N122="snížená",J122,0)</f>
        <v>0</v>
      </c>
      <c r="BG122" s="233">
        <f>IF(N122="zákl. přenesená",J122,0)</f>
        <v>0</v>
      </c>
      <c r="BH122" s="233">
        <f>IF(N122="sníž. přenesená",J122,0)</f>
        <v>0</v>
      </c>
      <c r="BI122" s="233">
        <f>IF(N122="nulová",J122,0)</f>
        <v>0</v>
      </c>
      <c r="BJ122" s="18" t="s">
        <v>85</v>
      </c>
      <c r="BK122" s="233">
        <f>ROUND(I122*H122,2)</f>
        <v>0</v>
      </c>
      <c r="BL122" s="18" t="s">
        <v>143</v>
      </c>
      <c r="BM122" s="232" t="s">
        <v>8</v>
      </c>
    </row>
    <row r="123" s="2" customFormat="1" ht="24.15" customHeight="1">
      <c r="A123" s="39"/>
      <c r="B123" s="40"/>
      <c r="C123" s="220" t="s">
        <v>180</v>
      </c>
      <c r="D123" s="220" t="s">
        <v>147</v>
      </c>
      <c r="E123" s="221" t="s">
        <v>1426</v>
      </c>
      <c r="F123" s="222" t="s">
        <v>1427</v>
      </c>
      <c r="G123" s="223" t="s">
        <v>224</v>
      </c>
      <c r="H123" s="224">
        <v>21</v>
      </c>
      <c r="I123" s="225"/>
      <c r="J123" s="226">
        <f>ROUND(I123*H123,2)</f>
        <v>0</v>
      </c>
      <c r="K123" s="227"/>
      <c r="L123" s="45"/>
      <c r="M123" s="228" t="s">
        <v>1</v>
      </c>
      <c r="N123" s="229" t="s">
        <v>42</v>
      </c>
      <c r="O123" s="92"/>
      <c r="P123" s="230">
        <f>O123*H123</f>
        <v>0</v>
      </c>
      <c r="Q123" s="230">
        <v>0</v>
      </c>
      <c r="R123" s="230">
        <f>Q123*H123</f>
        <v>0</v>
      </c>
      <c r="S123" s="230">
        <v>0</v>
      </c>
      <c r="T123" s="231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32" t="s">
        <v>143</v>
      </c>
      <c r="AT123" s="232" t="s">
        <v>147</v>
      </c>
      <c r="AU123" s="232" t="s">
        <v>77</v>
      </c>
      <c r="AY123" s="18" t="s">
        <v>144</v>
      </c>
      <c r="BE123" s="233">
        <f>IF(N123="základní",J123,0)</f>
        <v>0</v>
      </c>
      <c r="BF123" s="233">
        <f>IF(N123="snížená",J123,0)</f>
        <v>0</v>
      </c>
      <c r="BG123" s="233">
        <f>IF(N123="zákl. přenesená",J123,0)</f>
        <v>0</v>
      </c>
      <c r="BH123" s="233">
        <f>IF(N123="sníž. přenesená",J123,0)</f>
        <v>0</v>
      </c>
      <c r="BI123" s="233">
        <f>IF(N123="nulová",J123,0)</f>
        <v>0</v>
      </c>
      <c r="BJ123" s="18" t="s">
        <v>85</v>
      </c>
      <c r="BK123" s="233">
        <f>ROUND(I123*H123,2)</f>
        <v>0</v>
      </c>
      <c r="BL123" s="18" t="s">
        <v>143</v>
      </c>
      <c r="BM123" s="232" t="s">
        <v>281</v>
      </c>
    </row>
    <row r="124" s="2" customFormat="1" ht="24.15" customHeight="1">
      <c r="A124" s="39"/>
      <c r="B124" s="40"/>
      <c r="C124" s="220" t="s">
        <v>185</v>
      </c>
      <c r="D124" s="220" t="s">
        <v>147</v>
      </c>
      <c r="E124" s="221" t="s">
        <v>1428</v>
      </c>
      <c r="F124" s="222" t="s">
        <v>1429</v>
      </c>
      <c r="G124" s="223" t="s">
        <v>157</v>
      </c>
      <c r="H124" s="224">
        <v>1</v>
      </c>
      <c r="I124" s="225"/>
      <c r="J124" s="226">
        <f>ROUND(I124*H124,2)</f>
        <v>0</v>
      </c>
      <c r="K124" s="227"/>
      <c r="L124" s="45"/>
      <c r="M124" s="228" t="s">
        <v>1</v>
      </c>
      <c r="N124" s="229" t="s">
        <v>42</v>
      </c>
      <c r="O124" s="92"/>
      <c r="P124" s="230">
        <f>O124*H124</f>
        <v>0</v>
      </c>
      <c r="Q124" s="230">
        <v>0</v>
      </c>
      <c r="R124" s="230">
        <f>Q124*H124</f>
        <v>0</v>
      </c>
      <c r="S124" s="230">
        <v>0</v>
      </c>
      <c r="T124" s="231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32" t="s">
        <v>143</v>
      </c>
      <c r="AT124" s="232" t="s">
        <v>147</v>
      </c>
      <c r="AU124" s="232" t="s">
        <v>77</v>
      </c>
      <c r="AY124" s="18" t="s">
        <v>144</v>
      </c>
      <c r="BE124" s="233">
        <f>IF(N124="základní",J124,0)</f>
        <v>0</v>
      </c>
      <c r="BF124" s="233">
        <f>IF(N124="snížená",J124,0)</f>
        <v>0</v>
      </c>
      <c r="BG124" s="233">
        <f>IF(N124="zákl. přenesená",J124,0)</f>
        <v>0</v>
      </c>
      <c r="BH124" s="233">
        <f>IF(N124="sníž. přenesená",J124,0)</f>
        <v>0</v>
      </c>
      <c r="BI124" s="233">
        <f>IF(N124="nulová",J124,0)</f>
        <v>0</v>
      </c>
      <c r="BJ124" s="18" t="s">
        <v>85</v>
      </c>
      <c r="BK124" s="233">
        <f>ROUND(I124*H124,2)</f>
        <v>0</v>
      </c>
      <c r="BL124" s="18" t="s">
        <v>143</v>
      </c>
      <c r="BM124" s="232" t="s">
        <v>290</v>
      </c>
    </row>
    <row r="125" s="2" customFormat="1" ht="16.5" customHeight="1">
      <c r="A125" s="39"/>
      <c r="B125" s="40"/>
      <c r="C125" s="220" t="s">
        <v>190</v>
      </c>
      <c r="D125" s="220" t="s">
        <v>147</v>
      </c>
      <c r="E125" s="221" t="s">
        <v>1430</v>
      </c>
      <c r="F125" s="222" t="s">
        <v>1431</v>
      </c>
      <c r="G125" s="223" t="s">
        <v>157</v>
      </c>
      <c r="H125" s="224">
        <v>2</v>
      </c>
      <c r="I125" s="225"/>
      <c r="J125" s="226">
        <f>ROUND(I125*H125,2)</f>
        <v>0</v>
      </c>
      <c r="K125" s="227"/>
      <c r="L125" s="45"/>
      <c r="M125" s="228" t="s">
        <v>1</v>
      </c>
      <c r="N125" s="229" t="s">
        <v>42</v>
      </c>
      <c r="O125" s="92"/>
      <c r="P125" s="230">
        <f>O125*H125</f>
        <v>0</v>
      </c>
      <c r="Q125" s="230">
        <v>0</v>
      </c>
      <c r="R125" s="230">
        <f>Q125*H125</f>
        <v>0</v>
      </c>
      <c r="S125" s="230">
        <v>0</v>
      </c>
      <c r="T125" s="231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32" t="s">
        <v>143</v>
      </c>
      <c r="AT125" s="232" t="s">
        <v>147</v>
      </c>
      <c r="AU125" s="232" t="s">
        <v>77</v>
      </c>
      <c r="AY125" s="18" t="s">
        <v>144</v>
      </c>
      <c r="BE125" s="233">
        <f>IF(N125="základní",J125,0)</f>
        <v>0</v>
      </c>
      <c r="BF125" s="233">
        <f>IF(N125="snížená",J125,0)</f>
        <v>0</v>
      </c>
      <c r="BG125" s="233">
        <f>IF(N125="zákl. přenesená",J125,0)</f>
        <v>0</v>
      </c>
      <c r="BH125" s="233">
        <f>IF(N125="sníž. přenesená",J125,0)</f>
        <v>0</v>
      </c>
      <c r="BI125" s="233">
        <f>IF(N125="nulová",J125,0)</f>
        <v>0</v>
      </c>
      <c r="BJ125" s="18" t="s">
        <v>85</v>
      </c>
      <c r="BK125" s="233">
        <f>ROUND(I125*H125,2)</f>
        <v>0</v>
      </c>
      <c r="BL125" s="18" t="s">
        <v>143</v>
      </c>
      <c r="BM125" s="232" t="s">
        <v>298</v>
      </c>
    </row>
    <row r="126" s="2" customFormat="1" ht="24.15" customHeight="1">
      <c r="A126" s="39"/>
      <c r="B126" s="40"/>
      <c r="C126" s="220" t="s">
        <v>195</v>
      </c>
      <c r="D126" s="220" t="s">
        <v>147</v>
      </c>
      <c r="E126" s="221" t="s">
        <v>1432</v>
      </c>
      <c r="F126" s="222" t="s">
        <v>1433</v>
      </c>
      <c r="G126" s="223" t="s">
        <v>157</v>
      </c>
      <c r="H126" s="224">
        <v>4</v>
      </c>
      <c r="I126" s="225"/>
      <c r="J126" s="226">
        <f>ROUND(I126*H126,2)</f>
        <v>0</v>
      </c>
      <c r="K126" s="227"/>
      <c r="L126" s="45"/>
      <c r="M126" s="228" t="s">
        <v>1</v>
      </c>
      <c r="N126" s="229" t="s">
        <v>42</v>
      </c>
      <c r="O126" s="92"/>
      <c r="P126" s="230">
        <f>O126*H126</f>
        <v>0</v>
      </c>
      <c r="Q126" s="230">
        <v>0</v>
      </c>
      <c r="R126" s="230">
        <f>Q126*H126</f>
        <v>0</v>
      </c>
      <c r="S126" s="230">
        <v>0</v>
      </c>
      <c r="T126" s="231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32" t="s">
        <v>143</v>
      </c>
      <c r="AT126" s="232" t="s">
        <v>147</v>
      </c>
      <c r="AU126" s="232" t="s">
        <v>77</v>
      </c>
      <c r="AY126" s="18" t="s">
        <v>144</v>
      </c>
      <c r="BE126" s="233">
        <f>IF(N126="základní",J126,0)</f>
        <v>0</v>
      </c>
      <c r="BF126" s="233">
        <f>IF(N126="snížená",J126,0)</f>
        <v>0</v>
      </c>
      <c r="BG126" s="233">
        <f>IF(N126="zákl. přenesená",J126,0)</f>
        <v>0</v>
      </c>
      <c r="BH126" s="233">
        <f>IF(N126="sníž. přenesená",J126,0)</f>
        <v>0</v>
      </c>
      <c r="BI126" s="233">
        <f>IF(N126="nulová",J126,0)</f>
        <v>0</v>
      </c>
      <c r="BJ126" s="18" t="s">
        <v>85</v>
      </c>
      <c r="BK126" s="233">
        <f>ROUND(I126*H126,2)</f>
        <v>0</v>
      </c>
      <c r="BL126" s="18" t="s">
        <v>143</v>
      </c>
      <c r="BM126" s="232" t="s">
        <v>308</v>
      </c>
    </row>
    <row r="127" s="2" customFormat="1" ht="37.8" customHeight="1">
      <c r="A127" s="39"/>
      <c r="B127" s="40"/>
      <c r="C127" s="220" t="s">
        <v>268</v>
      </c>
      <c r="D127" s="220" t="s">
        <v>147</v>
      </c>
      <c r="E127" s="221" t="s">
        <v>1434</v>
      </c>
      <c r="F127" s="222" t="s">
        <v>1435</v>
      </c>
      <c r="G127" s="223" t="s">
        <v>224</v>
      </c>
      <c r="H127" s="224">
        <v>4</v>
      </c>
      <c r="I127" s="225"/>
      <c r="J127" s="226">
        <f>ROUND(I127*H127,2)</f>
        <v>0</v>
      </c>
      <c r="K127" s="227"/>
      <c r="L127" s="45"/>
      <c r="M127" s="228" t="s">
        <v>1</v>
      </c>
      <c r="N127" s="229" t="s">
        <v>42</v>
      </c>
      <c r="O127" s="92"/>
      <c r="P127" s="230">
        <f>O127*H127</f>
        <v>0</v>
      </c>
      <c r="Q127" s="230">
        <v>0</v>
      </c>
      <c r="R127" s="230">
        <f>Q127*H127</f>
        <v>0</v>
      </c>
      <c r="S127" s="230">
        <v>0</v>
      </c>
      <c r="T127" s="231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32" t="s">
        <v>143</v>
      </c>
      <c r="AT127" s="232" t="s">
        <v>147</v>
      </c>
      <c r="AU127" s="232" t="s">
        <v>77</v>
      </c>
      <c r="AY127" s="18" t="s">
        <v>144</v>
      </c>
      <c r="BE127" s="233">
        <f>IF(N127="základní",J127,0)</f>
        <v>0</v>
      </c>
      <c r="BF127" s="233">
        <f>IF(N127="snížená",J127,0)</f>
        <v>0</v>
      </c>
      <c r="BG127" s="233">
        <f>IF(N127="zákl. přenesená",J127,0)</f>
        <v>0</v>
      </c>
      <c r="BH127" s="233">
        <f>IF(N127="sníž. přenesená",J127,0)</f>
        <v>0</v>
      </c>
      <c r="BI127" s="233">
        <f>IF(N127="nulová",J127,0)</f>
        <v>0</v>
      </c>
      <c r="BJ127" s="18" t="s">
        <v>85</v>
      </c>
      <c r="BK127" s="233">
        <f>ROUND(I127*H127,2)</f>
        <v>0</v>
      </c>
      <c r="BL127" s="18" t="s">
        <v>143</v>
      </c>
      <c r="BM127" s="232" t="s">
        <v>315</v>
      </c>
    </row>
    <row r="128" s="2" customFormat="1" ht="24.15" customHeight="1">
      <c r="A128" s="39"/>
      <c r="B128" s="40"/>
      <c r="C128" s="220" t="s">
        <v>8</v>
      </c>
      <c r="D128" s="220" t="s">
        <v>147</v>
      </c>
      <c r="E128" s="221" t="s">
        <v>1436</v>
      </c>
      <c r="F128" s="222" t="s">
        <v>1437</v>
      </c>
      <c r="G128" s="223" t="s">
        <v>224</v>
      </c>
      <c r="H128" s="224">
        <v>39</v>
      </c>
      <c r="I128" s="225"/>
      <c r="J128" s="226">
        <f>ROUND(I128*H128,2)</f>
        <v>0</v>
      </c>
      <c r="K128" s="227"/>
      <c r="L128" s="45"/>
      <c r="M128" s="228" t="s">
        <v>1</v>
      </c>
      <c r="N128" s="229" t="s">
        <v>42</v>
      </c>
      <c r="O128" s="92"/>
      <c r="P128" s="230">
        <f>O128*H128</f>
        <v>0</v>
      </c>
      <c r="Q128" s="230">
        <v>0</v>
      </c>
      <c r="R128" s="230">
        <f>Q128*H128</f>
        <v>0</v>
      </c>
      <c r="S128" s="230">
        <v>0</v>
      </c>
      <c r="T128" s="231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32" t="s">
        <v>143</v>
      </c>
      <c r="AT128" s="232" t="s">
        <v>147</v>
      </c>
      <c r="AU128" s="232" t="s">
        <v>77</v>
      </c>
      <c r="AY128" s="18" t="s">
        <v>144</v>
      </c>
      <c r="BE128" s="233">
        <f>IF(N128="základní",J128,0)</f>
        <v>0</v>
      </c>
      <c r="BF128" s="233">
        <f>IF(N128="snížená",J128,0)</f>
        <v>0</v>
      </c>
      <c r="BG128" s="233">
        <f>IF(N128="zákl. přenesená",J128,0)</f>
        <v>0</v>
      </c>
      <c r="BH128" s="233">
        <f>IF(N128="sníž. přenesená",J128,0)</f>
        <v>0</v>
      </c>
      <c r="BI128" s="233">
        <f>IF(N128="nulová",J128,0)</f>
        <v>0</v>
      </c>
      <c r="BJ128" s="18" t="s">
        <v>85</v>
      </c>
      <c r="BK128" s="233">
        <f>ROUND(I128*H128,2)</f>
        <v>0</v>
      </c>
      <c r="BL128" s="18" t="s">
        <v>143</v>
      </c>
      <c r="BM128" s="232" t="s">
        <v>325</v>
      </c>
    </row>
    <row r="129" s="2" customFormat="1" ht="21.75" customHeight="1">
      <c r="A129" s="39"/>
      <c r="B129" s="40"/>
      <c r="C129" s="220" t="s">
        <v>277</v>
      </c>
      <c r="D129" s="220" t="s">
        <v>147</v>
      </c>
      <c r="E129" s="221" t="s">
        <v>1438</v>
      </c>
      <c r="F129" s="222" t="s">
        <v>1439</v>
      </c>
      <c r="G129" s="223" t="s">
        <v>157</v>
      </c>
      <c r="H129" s="224">
        <v>14</v>
      </c>
      <c r="I129" s="225"/>
      <c r="J129" s="226">
        <f>ROUND(I129*H129,2)</f>
        <v>0</v>
      </c>
      <c r="K129" s="227"/>
      <c r="L129" s="45"/>
      <c r="M129" s="228" t="s">
        <v>1</v>
      </c>
      <c r="N129" s="229" t="s">
        <v>42</v>
      </c>
      <c r="O129" s="92"/>
      <c r="P129" s="230">
        <f>O129*H129</f>
        <v>0</v>
      </c>
      <c r="Q129" s="230">
        <v>0</v>
      </c>
      <c r="R129" s="230">
        <f>Q129*H129</f>
        <v>0</v>
      </c>
      <c r="S129" s="230">
        <v>0</v>
      </c>
      <c r="T129" s="231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2" t="s">
        <v>143</v>
      </c>
      <c r="AT129" s="232" t="s">
        <v>147</v>
      </c>
      <c r="AU129" s="232" t="s">
        <v>77</v>
      </c>
      <c r="AY129" s="18" t="s">
        <v>144</v>
      </c>
      <c r="BE129" s="233">
        <f>IF(N129="základní",J129,0)</f>
        <v>0</v>
      </c>
      <c r="BF129" s="233">
        <f>IF(N129="snížená",J129,0)</f>
        <v>0</v>
      </c>
      <c r="BG129" s="233">
        <f>IF(N129="zákl. přenesená",J129,0)</f>
        <v>0</v>
      </c>
      <c r="BH129" s="233">
        <f>IF(N129="sníž. přenesená",J129,0)</f>
        <v>0</v>
      </c>
      <c r="BI129" s="233">
        <f>IF(N129="nulová",J129,0)</f>
        <v>0</v>
      </c>
      <c r="BJ129" s="18" t="s">
        <v>85</v>
      </c>
      <c r="BK129" s="233">
        <f>ROUND(I129*H129,2)</f>
        <v>0</v>
      </c>
      <c r="BL129" s="18" t="s">
        <v>143</v>
      </c>
      <c r="BM129" s="232" t="s">
        <v>333</v>
      </c>
    </row>
    <row r="130" s="2" customFormat="1" ht="16.5" customHeight="1">
      <c r="A130" s="39"/>
      <c r="B130" s="40"/>
      <c r="C130" s="220" t="s">
        <v>281</v>
      </c>
      <c r="D130" s="220" t="s">
        <v>147</v>
      </c>
      <c r="E130" s="221" t="s">
        <v>1440</v>
      </c>
      <c r="F130" s="222" t="s">
        <v>1441</v>
      </c>
      <c r="G130" s="223" t="s">
        <v>157</v>
      </c>
      <c r="H130" s="224">
        <v>2</v>
      </c>
      <c r="I130" s="225"/>
      <c r="J130" s="226">
        <f>ROUND(I130*H130,2)</f>
        <v>0</v>
      </c>
      <c r="K130" s="227"/>
      <c r="L130" s="45"/>
      <c r="M130" s="228" t="s">
        <v>1</v>
      </c>
      <c r="N130" s="229" t="s">
        <v>42</v>
      </c>
      <c r="O130" s="92"/>
      <c r="P130" s="230">
        <f>O130*H130</f>
        <v>0</v>
      </c>
      <c r="Q130" s="230">
        <v>0</v>
      </c>
      <c r="R130" s="230">
        <f>Q130*H130</f>
        <v>0</v>
      </c>
      <c r="S130" s="230">
        <v>0</v>
      </c>
      <c r="T130" s="231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2" t="s">
        <v>143</v>
      </c>
      <c r="AT130" s="232" t="s">
        <v>147</v>
      </c>
      <c r="AU130" s="232" t="s">
        <v>77</v>
      </c>
      <c r="AY130" s="18" t="s">
        <v>144</v>
      </c>
      <c r="BE130" s="233">
        <f>IF(N130="základní",J130,0)</f>
        <v>0</v>
      </c>
      <c r="BF130" s="233">
        <f>IF(N130="snížená",J130,0)</f>
        <v>0</v>
      </c>
      <c r="BG130" s="233">
        <f>IF(N130="zákl. přenesená",J130,0)</f>
        <v>0</v>
      </c>
      <c r="BH130" s="233">
        <f>IF(N130="sníž. přenesená",J130,0)</f>
        <v>0</v>
      </c>
      <c r="BI130" s="233">
        <f>IF(N130="nulová",J130,0)</f>
        <v>0</v>
      </c>
      <c r="BJ130" s="18" t="s">
        <v>85</v>
      </c>
      <c r="BK130" s="233">
        <f>ROUND(I130*H130,2)</f>
        <v>0</v>
      </c>
      <c r="BL130" s="18" t="s">
        <v>143</v>
      </c>
      <c r="BM130" s="232" t="s">
        <v>342</v>
      </c>
    </row>
    <row r="131" s="2" customFormat="1" ht="37.8" customHeight="1">
      <c r="A131" s="39"/>
      <c r="B131" s="40"/>
      <c r="C131" s="220" t="s">
        <v>286</v>
      </c>
      <c r="D131" s="220" t="s">
        <v>147</v>
      </c>
      <c r="E131" s="221" t="s">
        <v>1442</v>
      </c>
      <c r="F131" s="222" t="s">
        <v>1443</v>
      </c>
      <c r="G131" s="223" t="s">
        <v>157</v>
      </c>
      <c r="H131" s="224">
        <v>5</v>
      </c>
      <c r="I131" s="225"/>
      <c r="J131" s="226">
        <f>ROUND(I131*H131,2)</f>
        <v>0</v>
      </c>
      <c r="K131" s="227"/>
      <c r="L131" s="45"/>
      <c r="M131" s="228" t="s">
        <v>1</v>
      </c>
      <c r="N131" s="229" t="s">
        <v>42</v>
      </c>
      <c r="O131" s="92"/>
      <c r="P131" s="230">
        <f>O131*H131</f>
        <v>0</v>
      </c>
      <c r="Q131" s="230">
        <v>0</v>
      </c>
      <c r="R131" s="230">
        <f>Q131*H131</f>
        <v>0</v>
      </c>
      <c r="S131" s="230">
        <v>0</v>
      </c>
      <c r="T131" s="231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2" t="s">
        <v>143</v>
      </c>
      <c r="AT131" s="232" t="s">
        <v>147</v>
      </c>
      <c r="AU131" s="232" t="s">
        <v>77</v>
      </c>
      <c r="AY131" s="18" t="s">
        <v>144</v>
      </c>
      <c r="BE131" s="233">
        <f>IF(N131="základní",J131,0)</f>
        <v>0</v>
      </c>
      <c r="BF131" s="233">
        <f>IF(N131="snížená",J131,0)</f>
        <v>0</v>
      </c>
      <c r="BG131" s="233">
        <f>IF(N131="zákl. přenesená",J131,0)</f>
        <v>0</v>
      </c>
      <c r="BH131" s="233">
        <f>IF(N131="sníž. přenesená",J131,0)</f>
        <v>0</v>
      </c>
      <c r="BI131" s="233">
        <f>IF(N131="nulová",J131,0)</f>
        <v>0</v>
      </c>
      <c r="BJ131" s="18" t="s">
        <v>85</v>
      </c>
      <c r="BK131" s="233">
        <f>ROUND(I131*H131,2)</f>
        <v>0</v>
      </c>
      <c r="BL131" s="18" t="s">
        <v>143</v>
      </c>
      <c r="BM131" s="232" t="s">
        <v>352</v>
      </c>
    </row>
    <row r="132" s="2" customFormat="1" ht="24.15" customHeight="1">
      <c r="A132" s="39"/>
      <c r="B132" s="40"/>
      <c r="C132" s="220" t="s">
        <v>290</v>
      </c>
      <c r="D132" s="220" t="s">
        <v>147</v>
      </c>
      <c r="E132" s="221" t="s">
        <v>1444</v>
      </c>
      <c r="F132" s="222" t="s">
        <v>1445</v>
      </c>
      <c r="G132" s="223" t="s">
        <v>157</v>
      </c>
      <c r="H132" s="224">
        <v>1</v>
      </c>
      <c r="I132" s="225"/>
      <c r="J132" s="226">
        <f>ROUND(I132*H132,2)</f>
        <v>0</v>
      </c>
      <c r="K132" s="227"/>
      <c r="L132" s="45"/>
      <c r="M132" s="228" t="s">
        <v>1</v>
      </c>
      <c r="N132" s="229" t="s">
        <v>42</v>
      </c>
      <c r="O132" s="92"/>
      <c r="P132" s="230">
        <f>O132*H132</f>
        <v>0</v>
      </c>
      <c r="Q132" s="230">
        <v>0</v>
      </c>
      <c r="R132" s="230">
        <f>Q132*H132</f>
        <v>0</v>
      </c>
      <c r="S132" s="230">
        <v>0</v>
      </c>
      <c r="T132" s="231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2" t="s">
        <v>143</v>
      </c>
      <c r="AT132" s="232" t="s">
        <v>147</v>
      </c>
      <c r="AU132" s="232" t="s">
        <v>77</v>
      </c>
      <c r="AY132" s="18" t="s">
        <v>144</v>
      </c>
      <c r="BE132" s="233">
        <f>IF(N132="základní",J132,0)</f>
        <v>0</v>
      </c>
      <c r="BF132" s="233">
        <f>IF(N132="snížená",J132,0)</f>
        <v>0</v>
      </c>
      <c r="BG132" s="233">
        <f>IF(N132="zákl. přenesená",J132,0)</f>
        <v>0</v>
      </c>
      <c r="BH132" s="233">
        <f>IF(N132="sníž. přenesená",J132,0)</f>
        <v>0</v>
      </c>
      <c r="BI132" s="233">
        <f>IF(N132="nulová",J132,0)</f>
        <v>0</v>
      </c>
      <c r="BJ132" s="18" t="s">
        <v>85</v>
      </c>
      <c r="BK132" s="233">
        <f>ROUND(I132*H132,2)</f>
        <v>0</v>
      </c>
      <c r="BL132" s="18" t="s">
        <v>143</v>
      </c>
      <c r="BM132" s="232" t="s">
        <v>364</v>
      </c>
    </row>
    <row r="133" s="2" customFormat="1" ht="24.15" customHeight="1">
      <c r="A133" s="39"/>
      <c r="B133" s="40"/>
      <c r="C133" s="220" t="s">
        <v>294</v>
      </c>
      <c r="D133" s="220" t="s">
        <v>147</v>
      </c>
      <c r="E133" s="221" t="s">
        <v>1446</v>
      </c>
      <c r="F133" s="222" t="s">
        <v>1447</v>
      </c>
      <c r="G133" s="223" t="s">
        <v>157</v>
      </c>
      <c r="H133" s="224">
        <v>2</v>
      </c>
      <c r="I133" s="225"/>
      <c r="J133" s="226">
        <f>ROUND(I133*H133,2)</f>
        <v>0</v>
      </c>
      <c r="K133" s="227"/>
      <c r="L133" s="45"/>
      <c r="M133" s="228" t="s">
        <v>1</v>
      </c>
      <c r="N133" s="229" t="s">
        <v>42</v>
      </c>
      <c r="O133" s="92"/>
      <c r="P133" s="230">
        <f>O133*H133</f>
        <v>0</v>
      </c>
      <c r="Q133" s="230">
        <v>0</v>
      </c>
      <c r="R133" s="230">
        <f>Q133*H133</f>
        <v>0</v>
      </c>
      <c r="S133" s="230">
        <v>0</v>
      </c>
      <c r="T133" s="231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2" t="s">
        <v>143</v>
      </c>
      <c r="AT133" s="232" t="s">
        <v>147</v>
      </c>
      <c r="AU133" s="232" t="s">
        <v>77</v>
      </c>
      <c r="AY133" s="18" t="s">
        <v>144</v>
      </c>
      <c r="BE133" s="233">
        <f>IF(N133="základní",J133,0)</f>
        <v>0</v>
      </c>
      <c r="BF133" s="233">
        <f>IF(N133="snížená",J133,0)</f>
        <v>0</v>
      </c>
      <c r="BG133" s="233">
        <f>IF(N133="zákl. přenesená",J133,0)</f>
        <v>0</v>
      </c>
      <c r="BH133" s="233">
        <f>IF(N133="sníž. přenesená",J133,0)</f>
        <v>0</v>
      </c>
      <c r="BI133" s="233">
        <f>IF(N133="nulová",J133,0)</f>
        <v>0</v>
      </c>
      <c r="BJ133" s="18" t="s">
        <v>85</v>
      </c>
      <c r="BK133" s="233">
        <f>ROUND(I133*H133,2)</f>
        <v>0</v>
      </c>
      <c r="BL133" s="18" t="s">
        <v>143</v>
      </c>
      <c r="BM133" s="232" t="s">
        <v>373</v>
      </c>
    </row>
    <row r="134" s="2" customFormat="1" ht="24.15" customHeight="1">
      <c r="A134" s="39"/>
      <c r="B134" s="40"/>
      <c r="C134" s="220" t="s">
        <v>298</v>
      </c>
      <c r="D134" s="220" t="s">
        <v>147</v>
      </c>
      <c r="E134" s="221" t="s">
        <v>1448</v>
      </c>
      <c r="F134" s="222" t="s">
        <v>1449</v>
      </c>
      <c r="G134" s="223" t="s">
        <v>224</v>
      </c>
      <c r="H134" s="224">
        <v>12</v>
      </c>
      <c r="I134" s="225"/>
      <c r="J134" s="226">
        <f>ROUND(I134*H134,2)</f>
        <v>0</v>
      </c>
      <c r="K134" s="227"/>
      <c r="L134" s="45"/>
      <c r="M134" s="228" t="s">
        <v>1</v>
      </c>
      <c r="N134" s="229" t="s">
        <v>42</v>
      </c>
      <c r="O134" s="92"/>
      <c r="P134" s="230">
        <f>O134*H134</f>
        <v>0</v>
      </c>
      <c r="Q134" s="230">
        <v>0</v>
      </c>
      <c r="R134" s="230">
        <f>Q134*H134</f>
        <v>0</v>
      </c>
      <c r="S134" s="230">
        <v>0</v>
      </c>
      <c r="T134" s="231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2" t="s">
        <v>143</v>
      </c>
      <c r="AT134" s="232" t="s">
        <v>147</v>
      </c>
      <c r="AU134" s="232" t="s">
        <v>77</v>
      </c>
      <c r="AY134" s="18" t="s">
        <v>144</v>
      </c>
      <c r="BE134" s="233">
        <f>IF(N134="základní",J134,0)</f>
        <v>0</v>
      </c>
      <c r="BF134" s="233">
        <f>IF(N134="snížená",J134,0)</f>
        <v>0</v>
      </c>
      <c r="BG134" s="233">
        <f>IF(N134="zákl. přenesená",J134,0)</f>
        <v>0</v>
      </c>
      <c r="BH134" s="233">
        <f>IF(N134="sníž. přenesená",J134,0)</f>
        <v>0</v>
      </c>
      <c r="BI134" s="233">
        <f>IF(N134="nulová",J134,0)</f>
        <v>0</v>
      </c>
      <c r="BJ134" s="18" t="s">
        <v>85</v>
      </c>
      <c r="BK134" s="233">
        <f>ROUND(I134*H134,2)</f>
        <v>0</v>
      </c>
      <c r="BL134" s="18" t="s">
        <v>143</v>
      </c>
      <c r="BM134" s="232" t="s">
        <v>383</v>
      </c>
    </row>
    <row r="135" s="2" customFormat="1" ht="24.15" customHeight="1">
      <c r="A135" s="39"/>
      <c r="B135" s="40"/>
      <c r="C135" s="220" t="s">
        <v>304</v>
      </c>
      <c r="D135" s="220" t="s">
        <v>147</v>
      </c>
      <c r="E135" s="221" t="s">
        <v>1450</v>
      </c>
      <c r="F135" s="222" t="s">
        <v>1451</v>
      </c>
      <c r="G135" s="223" t="s">
        <v>224</v>
      </c>
      <c r="H135" s="224">
        <v>55</v>
      </c>
      <c r="I135" s="225"/>
      <c r="J135" s="226">
        <f>ROUND(I135*H135,2)</f>
        <v>0</v>
      </c>
      <c r="K135" s="227"/>
      <c r="L135" s="45"/>
      <c r="M135" s="228" t="s">
        <v>1</v>
      </c>
      <c r="N135" s="229" t="s">
        <v>42</v>
      </c>
      <c r="O135" s="92"/>
      <c r="P135" s="230">
        <f>O135*H135</f>
        <v>0</v>
      </c>
      <c r="Q135" s="230">
        <v>0</v>
      </c>
      <c r="R135" s="230">
        <f>Q135*H135</f>
        <v>0</v>
      </c>
      <c r="S135" s="230">
        <v>0</v>
      </c>
      <c r="T135" s="231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2" t="s">
        <v>143</v>
      </c>
      <c r="AT135" s="232" t="s">
        <v>147</v>
      </c>
      <c r="AU135" s="232" t="s">
        <v>77</v>
      </c>
      <c r="AY135" s="18" t="s">
        <v>144</v>
      </c>
      <c r="BE135" s="233">
        <f>IF(N135="základní",J135,0)</f>
        <v>0</v>
      </c>
      <c r="BF135" s="233">
        <f>IF(N135="snížená",J135,0)</f>
        <v>0</v>
      </c>
      <c r="BG135" s="233">
        <f>IF(N135="zákl. přenesená",J135,0)</f>
        <v>0</v>
      </c>
      <c r="BH135" s="233">
        <f>IF(N135="sníž. přenesená",J135,0)</f>
        <v>0</v>
      </c>
      <c r="BI135" s="233">
        <f>IF(N135="nulová",J135,0)</f>
        <v>0</v>
      </c>
      <c r="BJ135" s="18" t="s">
        <v>85</v>
      </c>
      <c r="BK135" s="233">
        <f>ROUND(I135*H135,2)</f>
        <v>0</v>
      </c>
      <c r="BL135" s="18" t="s">
        <v>143</v>
      </c>
      <c r="BM135" s="232" t="s">
        <v>618</v>
      </c>
    </row>
    <row r="136" s="2" customFormat="1" ht="44.25" customHeight="1">
      <c r="A136" s="39"/>
      <c r="B136" s="40"/>
      <c r="C136" s="220" t="s">
        <v>308</v>
      </c>
      <c r="D136" s="220" t="s">
        <v>147</v>
      </c>
      <c r="E136" s="221" t="s">
        <v>1452</v>
      </c>
      <c r="F136" s="222" t="s">
        <v>1453</v>
      </c>
      <c r="G136" s="223" t="s">
        <v>224</v>
      </c>
      <c r="H136" s="224">
        <v>21</v>
      </c>
      <c r="I136" s="225"/>
      <c r="J136" s="226">
        <f>ROUND(I136*H136,2)</f>
        <v>0</v>
      </c>
      <c r="K136" s="227"/>
      <c r="L136" s="45"/>
      <c r="M136" s="228" t="s">
        <v>1</v>
      </c>
      <c r="N136" s="229" t="s">
        <v>42</v>
      </c>
      <c r="O136" s="92"/>
      <c r="P136" s="230">
        <f>O136*H136</f>
        <v>0</v>
      </c>
      <c r="Q136" s="230">
        <v>0</v>
      </c>
      <c r="R136" s="230">
        <f>Q136*H136</f>
        <v>0</v>
      </c>
      <c r="S136" s="230">
        <v>0</v>
      </c>
      <c r="T136" s="231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2" t="s">
        <v>143</v>
      </c>
      <c r="AT136" s="232" t="s">
        <v>147</v>
      </c>
      <c r="AU136" s="232" t="s">
        <v>77</v>
      </c>
      <c r="AY136" s="18" t="s">
        <v>144</v>
      </c>
      <c r="BE136" s="233">
        <f>IF(N136="základní",J136,0)</f>
        <v>0</v>
      </c>
      <c r="BF136" s="233">
        <f>IF(N136="snížená",J136,0)</f>
        <v>0</v>
      </c>
      <c r="BG136" s="233">
        <f>IF(N136="zákl. přenesená",J136,0)</f>
        <v>0</v>
      </c>
      <c r="BH136" s="233">
        <f>IF(N136="sníž. přenesená",J136,0)</f>
        <v>0</v>
      </c>
      <c r="BI136" s="233">
        <f>IF(N136="nulová",J136,0)</f>
        <v>0</v>
      </c>
      <c r="BJ136" s="18" t="s">
        <v>85</v>
      </c>
      <c r="BK136" s="233">
        <f>ROUND(I136*H136,2)</f>
        <v>0</v>
      </c>
      <c r="BL136" s="18" t="s">
        <v>143</v>
      </c>
      <c r="BM136" s="232" t="s">
        <v>627</v>
      </c>
    </row>
    <row r="137" s="2" customFormat="1" ht="24.15" customHeight="1">
      <c r="A137" s="39"/>
      <c r="B137" s="40"/>
      <c r="C137" s="220" t="s">
        <v>7</v>
      </c>
      <c r="D137" s="220" t="s">
        <v>147</v>
      </c>
      <c r="E137" s="221" t="s">
        <v>1454</v>
      </c>
      <c r="F137" s="222" t="s">
        <v>1455</v>
      </c>
      <c r="G137" s="223" t="s">
        <v>157</v>
      </c>
      <c r="H137" s="224">
        <v>10</v>
      </c>
      <c r="I137" s="225"/>
      <c r="J137" s="226">
        <f>ROUND(I137*H137,2)</f>
        <v>0</v>
      </c>
      <c r="K137" s="227"/>
      <c r="L137" s="45"/>
      <c r="M137" s="228" t="s">
        <v>1</v>
      </c>
      <c r="N137" s="229" t="s">
        <v>42</v>
      </c>
      <c r="O137" s="92"/>
      <c r="P137" s="230">
        <f>O137*H137</f>
        <v>0</v>
      </c>
      <c r="Q137" s="230">
        <v>0</v>
      </c>
      <c r="R137" s="230">
        <f>Q137*H137</f>
        <v>0</v>
      </c>
      <c r="S137" s="230">
        <v>0</v>
      </c>
      <c r="T137" s="231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2" t="s">
        <v>143</v>
      </c>
      <c r="AT137" s="232" t="s">
        <v>147</v>
      </c>
      <c r="AU137" s="232" t="s">
        <v>77</v>
      </c>
      <c r="AY137" s="18" t="s">
        <v>144</v>
      </c>
      <c r="BE137" s="233">
        <f>IF(N137="základní",J137,0)</f>
        <v>0</v>
      </c>
      <c r="BF137" s="233">
        <f>IF(N137="snížená",J137,0)</f>
        <v>0</v>
      </c>
      <c r="BG137" s="233">
        <f>IF(N137="zákl. přenesená",J137,0)</f>
        <v>0</v>
      </c>
      <c r="BH137" s="233">
        <f>IF(N137="sníž. přenesená",J137,0)</f>
        <v>0</v>
      </c>
      <c r="BI137" s="233">
        <f>IF(N137="nulová",J137,0)</f>
        <v>0</v>
      </c>
      <c r="BJ137" s="18" t="s">
        <v>85</v>
      </c>
      <c r="BK137" s="233">
        <f>ROUND(I137*H137,2)</f>
        <v>0</v>
      </c>
      <c r="BL137" s="18" t="s">
        <v>143</v>
      </c>
      <c r="BM137" s="232" t="s">
        <v>636</v>
      </c>
    </row>
    <row r="138" s="2" customFormat="1" ht="24.15" customHeight="1">
      <c r="A138" s="39"/>
      <c r="B138" s="40"/>
      <c r="C138" s="220" t="s">
        <v>315</v>
      </c>
      <c r="D138" s="220" t="s">
        <v>147</v>
      </c>
      <c r="E138" s="221" t="s">
        <v>1456</v>
      </c>
      <c r="F138" s="222" t="s">
        <v>1457</v>
      </c>
      <c r="G138" s="223" t="s">
        <v>157</v>
      </c>
      <c r="H138" s="224">
        <v>4</v>
      </c>
      <c r="I138" s="225"/>
      <c r="J138" s="226">
        <f>ROUND(I138*H138,2)</f>
        <v>0</v>
      </c>
      <c r="K138" s="227"/>
      <c r="L138" s="45"/>
      <c r="M138" s="228" t="s">
        <v>1</v>
      </c>
      <c r="N138" s="229" t="s">
        <v>42</v>
      </c>
      <c r="O138" s="92"/>
      <c r="P138" s="230">
        <f>O138*H138</f>
        <v>0</v>
      </c>
      <c r="Q138" s="230">
        <v>0</v>
      </c>
      <c r="R138" s="230">
        <f>Q138*H138</f>
        <v>0</v>
      </c>
      <c r="S138" s="230">
        <v>0</v>
      </c>
      <c r="T138" s="231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2" t="s">
        <v>143</v>
      </c>
      <c r="AT138" s="232" t="s">
        <v>147</v>
      </c>
      <c r="AU138" s="232" t="s">
        <v>77</v>
      </c>
      <c r="AY138" s="18" t="s">
        <v>144</v>
      </c>
      <c r="BE138" s="233">
        <f>IF(N138="základní",J138,0)</f>
        <v>0</v>
      </c>
      <c r="BF138" s="233">
        <f>IF(N138="snížená",J138,0)</f>
        <v>0</v>
      </c>
      <c r="BG138" s="233">
        <f>IF(N138="zákl. přenesená",J138,0)</f>
        <v>0</v>
      </c>
      <c r="BH138" s="233">
        <f>IF(N138="sníž. přenesená",J138,0)</f>
        <v>0</v>
      </c>
      <c r="BI138" s="233">
        <f>IF(N138="nulová",J138,0)</f>
        <v>0</v>
      </c>
      <c r="BJ138" s="18" t="s">
        <v>85</v>
      </c>
      <c r="BK138" s="233">
        <f>ROUND(I138*H138,2)</f>
        <v>0</v>
      </c>
      <c r="BL138" s="18" t="s">
        <v>143</v>
      </c>
      <c r="BM138" s="232" t="s">
        <v>644</v>
      </c>
    </row>
    <row r="139" s="2" customFormat="1" ht="24.15" customHeight="1">
      <c r="A139" s="39"/>
      <c r="B139" s="40"/>
      <c r="C139" s="220" t="s">
        <v>321</v>
      </c>
      <c r="D139" s="220" t="s">
        <v>147</v>
      </c>
      <c r="E139" s="221" t="s">
        <v>1458</v>
      </c>
      <c r="F139" s="222" t="s">
        <v>1459</v>
      </c>
      <c r="G139" s="223" t="s">
        <v>224</v>
      </c>
      <c r="H139" s="224">
        <v>2</v>
      </c>
      <c r="I139" s="225"/>
      <c r="J139" s="226">
        <f>ROUND(I139*H139,2)</f>
        <v>0</v>
      </c>
      <c r="K139" s="227"/>
      <c r="L139" s="45"/>
      <c r="M139" s="228" t="s">
        <v>1</v>
      </c>
      <c r="N139" s="229" t="s">
        <v>42</v>
      </c>
      <c r="O139" s="92"/>
      <c r="P139" s="230">
        <f>O139*H139</f>
        <v>0</v>
      </c>
      <c r="Q139" s="230">
        <v>0</v>
      </c>
      <c r="R139" s="230">
        <f>Q139*H139</f>
        <v>0</v>
      </c>
      <c r="S139" s="230">
        <v>0</v>
      </c>
      <c r="T139" s="231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2" t="s">
        <v>143</v>
      </c>
      <c r="AT139" s="232" t="s">
        <v>147</v>
      </c>
      <c r="AU139" s="232" t="s">
        <v>77</v>
      </c>
      <c r="AY139" s="18" t="s">
        <v>144</v>
      </c>
      <c r="BE139" s="233">
        <f>IF(N139="základní",J139,0)</f>
        <v>0</v>
      </c>
      <c r="BF139" s="233">
        <f>IF(N139="snížená",J139,0)</f>
        <v>0</v>
      </c>
      <c r="BG139" s="233">
        <f>IF(N139="zákl. přenesená",J139,0)</f>
        <v>0</v>
      </c>
      <c r="BH139" s="233">
        <f>IF(N139="sníž. přenesená",J139,0)</f>
        <v>0</v>
      </c>
      <c r="BI139" s="233">
        <f>IF(N139="nulová",J139,0)</f>
        <v>0</v>
      </c>
      <c r="BJ139" s="18" t="s">
        <v>85</v>
      </c>
      <c r="BK139" s="233">
        <f>ROUND(I139*H139,2)</f>
        <v>0</v>
      </c>
      <c r="BL139" s="18" t="s">
        <v>143</v>
      </c>
      <c r="BM139" s="232" t="s">
        <v>655</v>
      </c>
    </row>
    <row r="140" s="2" customFormat="1" ht="24.15" customHeight="1">
      <c r="A140" s="39"/>
      <c r="B140" s="40"/>
      <c r="C140" s="220" t="s">
        <v>325</v>
      </c>
      <c r="D140" s="220" t="s">
        <v>147</v>
      </c>
      <c r="E140" s="221" t="s">
        <v>1460</v>
      </c>
      <c r="F140" s="222" t="s">
        <v>1461</v>
      </c>
      <c r="G140" s="223" t="s">
        <v>157</v>
      </c>
      <c r="H140" s="224">
        <v>2</v>
      </c>
      <c r="I140" s="225"/>
      <c r="J140" s="226">
        <f>ROUND(I140*H140,2)</f>
        <v>0</v>
      </c>
      <c r="K140" s="227"/>
      <c r="L140" s="45"/>
      <c r="M140" s="228" t="s">
        <v>1</v>
      </c>
      <c r="N140" s="229" t="s">
        <v>42</v>
      </c>
      <c r="O140" s="92"/>
      <c r="P140" s="230">
        <f>O140*H140</f>
        <v>0</v>
      </c>
      <c r="Q140" s="230">
        <v>0</v>
      </c>
      <c r="R140" s="230">
        <f>Q140*H140</f>
        <v>0</v>
      </c>
      <c r="S140" s="230">
        <v>0</v>
      </c>
      <c r="T140" s="231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2" t="s">
        <v>143</v>
      </c>
      <c r="AT140" s="232" t="s">
        <v>147</v>
      </c>
      <c r="AU140" s="232" t="s">
        <v>77</v>
      </c>
      <c r="AY140" s="18" t="s">
        <v>144</v>
      </c>
      <c r="BE140" s="233">
        <f>IF(N140="základní",J140,0)</f>
        <v>0</v>
      </c>
      <c r="BF140" s="233">
        <f>IF(N140="snížená",J140,0)</f>
        <v>0</v>
      </c>
      <c r="BG140" s="233">
        <f>IF(N140="zákl. přenesená",J140,0)</f>
        <v>0</v>
      </c>
      <c r="BH140" s="233">
        <f>IF(N140="sníž. přenesená",J140,0)</f>
        <v>0</v>
      </c>
      <c r="BI140" s="233">
        <f>IF(N140="nulová",J140,0)</f>
        <v>0</v>
      </c>
      <c r="BJ140" s="18" t="s">
        <v>85</v>
      </c>
      <c r="BK140" s="233">
        <f>ROUND(I140*H140,2)</f>
        <v>0</v>
      </c>
      <c r="BL140" s="18" t="s">
        <v>143</v>
      </c>
      <c r="BM140" s="232" t="s">
        <v>663</v>
      </c>
    </row>
    <row r="141" s="2" customFormat="1" ht="24.15" customHeight="1">
      <c r="A141" s="39"/>
      <c r="B141" s="40"/>
      <c r="C141" s="220" t="s">
        <v>329</v>
      </c>
      <c r="D141" s="220" t="s">
        <v>147</v>
      </c>
      <c r="E141" s="221" t="s">
        <v>1462</v>
      </c>
      <c r="F141" s="222" t="s">
        <v>1463</v>
      </c>
      <c r="G141" s="223" t="s">
        <v>157</v>
      </c>
      <c r="H141" s="224">
        <v>1</v>
      </c>
      <c r="I141" s="225"/>
      <c r="J141" s="226">
        <f>ROUND(I141*H141,2)</f>
        <v>0</v>
      </c>
      <c r="K141" s="227"/>
      <c r="L141" s="45"/>
      <c r="M141" s="228" t="s">
        <v>1</v>
      </c>
      <c r="N141" s="229" t="s">
        <v>42</v>
      </c>
      <c r="O141" s="92"/>
      <c r="P141" s="230">
        <f>O141*H141</f>
        <v>0</v>
      </c>
      <c r="Q141" s="230">
        <v>0</v>
      </c>
      <c r="R141" s="230">
        <f>Q141*H141</f>
        <v>0</v>
      </c>
      <c r="S141" s="230">
        <v>0</v>
      </c>
      <c r="T141" s="231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2" t="s">
        <v>143</v>
      </c>
      <c r="AT141" s="232" t="s">
        <v>147</v>
      </c>
      <c r="AU141" s="232" t="s">
        <v>77</v>
      </c>
      <c r="AY141" s="18" t="s">
        <v>144</v>
      </c>
      <c r="BE141" s="233">
        <f>IF(N141="základní",J141,0)</f>
        <v>0</v>
      </c>
      <c r="BF141" s="233">
        <f>IF(N141="snížená",J141,0)</f>
        <v>0</v>
      </c>
      <c r="BG141" s="233">
        <f>IF(N141="zákl. přenesená",J141,0)</f>
        <v>0</v>
      </c>
      <c r="BH141" s="233">
        <f>IF(N141="sníž. přenesená",J141,0)</f>
        <v>0</v>
      </c>
      <c r="BI141" s="233">
        <f>IF(N141="nulová",J141,0)</f>
        <v>0</v>
      </c>
      <c r="BJ141" s="18" t="s">
        <v>85</v>
      </c>
      <c r="BK141" s="233">
        <f>ROUND(I141*H141,2)</f>
        <v>0</v>
      </c>
      <c r="BL141" s="18" t="s">
        <v>143</v>
      </c>
      <c r="BM141" s="232" t="s">
        <v>671</v>
      </c>
    </row>
    <row r="142" s="2" customFormat="1" ht="21.75" customHeight="1">
      <c r="A142" s="39"/>
      <c r="B142" s="40"/>
      <c r="C142" s="220" t="s">
        <v>333</v>
      </c>
      <c r="D142" s="220" t="s">
        <v>147</v>
      </c>
      <c r="E142" s="221" t="s">
        <v>1464</v>
      </c>
      <c r="F142" s="222" t="s">
        <v>1465</v>
      </c>
      <c r="G142" s="223" t="s">
        <v>157</v>
      </c>
      <c r="H142" s="224">
        <v>1</v>
      </c>
      <c r="I142" s="225"/>
      <c r="J142" s="226">
        <f>ROUND(I142*H142,2)</f>
        <v>0</v>
      </c>
      <c r="K142" s="227"/>
      <c r="L142" s="45"/>
      <c r="M142" s="228" t="s">
        <v>1</v>
      </c>
      <c r="N142" s="229" t="s">
        <v>42</v>
      </c>
      <c r="O142" s="92"/>
      <c r="P142" s="230">
        <f>O142*H142</f>
        <v>0</v>
      </c>
      <c r="Q142" s="230">
        <v>0</v>
      </c>
      <c r="R142" s="230">
        <f>Q142*H142</f>
        <v>0</v>
      </c>
      <c r="S142" s="230">
        <v>0</v>
      </c>
      <c r="T142" s="231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2" t="s">
        <v>143</v>
      </c>
      <c r="AT142" s="232" t="s">
        <v>147</v>
      </c>
      <c r="AU142" s="232" t="s">
        <v>77</v>
      </c>
      <c r="AY142" s="18" t="s">
        <v>144</v>
      </c>
      <c r="BE142" s="233">
        <f>IF(N142="základní",J142,0)</f>
        <v>0</v>
      </c>
      <c r="BF142" s="233">
        <f>IF(N142="snížená",J142,0)</f>
        <v>0</v>
      </c>
      <c r="BG142" s="233">
        <f>IF(N142="zákl. přenesená",J142,0)</f>
        <v>0</v>
      </c>
      <c r="BH142" s="233">
        <f>IF(N142="sníž. přenesená",J142,0)</f>
        <v>0</v>
      </c>
      <c r="BI142" s="233">
        <f>IF(N142="nulová",J142,0)</f>
        <v>0</v>
      </c>
      <c r="BJ142" s="18" t="s">
        <v>85</v>
      </c>
      <c r="BK142" s="233">
        <f>ROUND(I142*H142,2)</f>
        <v>0</v>
      </c>
      <c r="BL142" s="18" t="s">
        <v>143</v>
      </c>
      <c r="BM142" s="232" t="s">
        <v>679</v>
      </c>
    </row>
    <row r="143" s="2" customFormat="1" ht="24.15" customHeight="1">
      <c r="A143" s="39"/>
      <c r="B143" s="40"/>
      <c r="C143" s="220" t="s">
        <v>337</v>
      </c>
      <c r="D143" s="220" t="s">
        <v>147</v>
      </c>
      <c r="E143" s="221" t="s">
        <v>1466</v>
      </c>
      <c r="F143" s="222" t="s">
        <v>1467</v>
      </c>
      <c r="G143" s="223" t="s">
        <v>157</v>
      </c>
      <c r="H143" s="224">
        <v>4</v>
      </c>
      <c r="I143" s="225"/>
      <c r="J143" s="226">
        <f>ROUND(I143*H143,2)</f>
        <v>0</v>
      </c>
      <c r="K143" s="227"/>
      <c r="L143" s="45"/>
      <c r="M143" s="228" t="s">
        <v>1</v>
      </c>
      <c r="N143" s="229" t="s">
        <v>42</v>
      </c>
      <c r="O143" s="92"/>
      <c r="P143" s="230">
        <f>O143*H143</f>
        <v>0</v>
      </c>
      <c r="Q143" s="230">
        <v>0</v>
      </c>
      <c r="R143" s="230">
        <f>Q143*H143</f>
        <v>0</v>
      </c>
      <c r="S143" s="230">
        <v>0</v>
      </c>
      <c r="T143" s="231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2" t="s">
        <v>143</v>
      </c>
      <c r="AT143" s="232" t="s">
        <v>147</v>
      </c>
      <c r="AU143" s="232" t="s">
        <v>77</v>
      </c>
      <c r="AY143" s="18" t="s">
        <v>144</v>
      </c>
      <c r="BE143" s="233">
        <f>IF(N143="základní",J143,0)</f>
        <v>0</v>
      </c>
      <c r="BF143" s="233">
        <f>IF(N143="snížená",J143,0)</f>
        <v>0</v>
      </c>
      <c r="BG143" s="233">
        <f>IF(N143="zákl. přenesená",J143,0)</f>
        <v>0</v>
      </c>
      <c r="BH143" s="233">
        <f>IF(N143="sníž. přenesená",J143,0)</f>
        <v>0</v>
      </c>
      <c r="BI143" s="233">
        <f>IF(N143="nulová",J143,0)</f>
        <v>0</v>
      </c>
      <c r="BJ143" s="18" t="s">
        <v>85</v>
      </c>
      <c r="BK143" s="233">
        <f>ROUND(I143*H143,2)</f>
        <v>0</v>
      </c>
      <c r="BL143" s="18" t="s">
        <v>143</v>
      </c>
      <c r="BM143" s="232" t="s">
        <v>687</v>
      </c>
    </row>
    <row r="144" s="2" customFormat="1" ht="24.15" customHeight="1">
      <c r="A144" s="39"/>
      <c r="B144" s="40"/>
      <c r="C144" s="220" t="s">
        <v>342</v>
      </c>
      <c r="D144" s="220" t="s">
        <v>147</v>
      </c>
      <c r="E144" s="221" t="s">
        <v>1468</v>
      </c>
      <c r="F144" s="222" t="s">
        <v>1469</v>
      </c>
      <c r="G144" s="223" t="s">
        <v>157</v>
      </c>
      <c r="H144" s="224">
        <v>1</v>
      </c>
      <c r="I144" s="225"/>
      <c r="J144" s="226">
        <f>ROUND(I144*H144,2)</f>
        <v>0</v>
      </c>
      <c r="K144" s="227"/>
      <c r="L144" s="45"/>
      <c r="M144" s="228" t="s">
        <v>1</v>
      </c>
      <c r="N144" s="229" t="s">
        <v>42</v>
      </c>
      <c r="O144" s="92"/>
      <c r="P144" s="230">
        <f>O144*H144</f>
        <v>0</v>
      </c>
      <c r="Q144" s="230">
        <v>0</v>
      </c>
      <c r="R144" s="230">
        <f>Q144*H144</f>
        <v>0</v>
      </c>
      <c r="S144" s="230">
        <v>0</v>
      </c>
      <c r="T144" s="231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2" t="s">
        <v>143</v>
      </c>
      <c r="AT144" s="232" t="s">
        <v>147</v>
      </c>
      <c r="AU144" s="232" t="s">
        <v>77</v>
      </c>
      <c r="AY144" s="18" t="s">
        <v>144</v>
      </c>
      <c r="BE144" s="233">
        <f>IF(N144="základní",J144,0)</f>
        <v>0</v>
      </c>
      <c r="BF144" s="233">
        <f>IF(N144="snížená",J144,0)</f>
        <v>0</v>
      </c>
      <c r="BG144" s="233">
        <f>IF(N144="zákl. přenesená",J144,0)</f>
        <v>0</v>
      </c>
      <c r="BH144" s="233">
        <f>IF(N144="sníž. přenesená",J144,0)</f>
        <v>0</v>
      </c>
      <c r="BI144" s="233">
        <f>IF(N144="nulová",J144,0)</f>
        <v>0</v>
      </c>
      <c r="BJ144" s="18" t="s">
        <v>85</v>
      </c>
      <c r="BK144" s="233">
        <f>ROUND(I144*H144,2)</f>
        <v>0</v>
      </c>
      <c r="BL144" s="18" t="s">
        <v>143</v>
      </c>
      <c r="BM144" s="232" t="s">
        <v>695</v>
      </c>
    </row>
    <row r="145" s="2" customFormat="1" ht="16.5" customHeight="1">
      <c r="A145" s="39"/>
      <c r="B145" s="40"/>
      <c r="C145" s="220" t="s">
        <v>347</v>
      </c>
      <c r="D145" s="220" t="s">
        <v>147</v>
      </c>
      <c r="E145" s="221" t="s">
        <v>1470</v>
      </c>
      <c r="F145" s="222" t="s">
        <v>1471</v>
      </c>
      <c r="G145" s="223" t="s">
        <v>157</v>
      </c>
      <c r="H145" s="224">
        <v>1</v>
      </c>
      <c r="I145" s="225"/>
      <c r="J145" s="226">
        <f>ROUND(I145*H145,2)</f>
        <v>0</v>
      </c>
      <c r="K145" s="227"/>
      <c r="L145" s="45"/>
      <c r="M145" s="228" t="s">
        <v>1</v>
      </c>
      <c r="N145" s="229" t="s">
        <v>42</v>
      </c>
      <c r="O145" s="92"/>
      <c r="P145" s="230">
        <f>O145*H145</f>
        <v>0</v>
      </c>
      <c r="Q145" s="230">
        <v>0</v>
      </c>
      <c r="R145" s="230">
        <f>Q145*H145</f>
        <v>0</v>
      </c>
      <c r="S145" s="230">
        <v>0</v>
      </c>
      <c r="T145" s="231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2" t="s">
        <v>143</v>
      </c>
      <c r="AT145" s="232" t="s">
        <v>147</v>
      </c>
      <c r="AU145" s="232" t="s">
        <v>77</v>
      </c>
      <c r="AY145" s="18" t="s">
        <v>144</v>
      </c>
      <c r="BE145" s="233">
        <f>IF(N145="základní",J145,0)</f>
        <v>0</v>
      </c>
      <c r="BF145" s="233">
        <f>IF(N145="snížená",J145,0)</f>
        <v>0</v>
      </c>
      <c r="BG145" s="233">
        <f>IF(N145="zákl. přenesená",J145,0)</f>
        <v>0</v>
      </c>
      <c r="BH145" s="233">
        <f>IF(N145="sníž. přenesená",J145,0)</f>
        <v>0</v>
      </c>
      <c r="BI145" s="233">
        <f>IF(N145="nulová",J145,0)</f>
        <v>0</v>
      </c>
      <c r="BJ145" s="18" t="s">
        <v>85</v>
      </c>
      <c r="BK145" s="233">
        <f>ROUND(I145*H145,2)</f>
        <v>0</v>
      </c>
      <c r="BL145" s="18" t="s">
        <v>143</v>
      </c>
      <c r="BM145" s="232" t="s">
        <v>703</v>
      </c>
    </row>
    <row r="146" s="2" customFormat="1" ht="16.5" customHeight="1">
      <c r="A146" s="39"/>
      <c r="B146" s="40"/>
      <c r="C146" s="220" t="s">
        <v>352</v>
      </c>
      <c r="D146" s="220" t="s">
        <v>147</v>
      </c>
      <c r="E146" s="221" t="s">
        <v>1472</v>
      </c>
      <c r="F146" s="222" t="s">
        <v>1473</v>
      </c>
      <c r="G146" s="223" t="s">
        <v>157</v>
      </c>
      <c r="H146" s="224">
        <v>5</v>
      </c>
      <c r="I146" s="225"/>
      <c r="J146" s="226">
        <f>ROUND(I146*H146,2)</f>
        <v>0</v>
      </c>
      <c r="K146" s="227"/>
      <c r="L146" s="45"/>
      <c r="M146" s="228" t="s">
        <v>1</v>
      </c>
      <c r="N146" s="229" t="s">
        <v>42</v>
      </c>
      <c r="O146" s="92"/>
      <c r="P146" s="230">
        <f>O146*H146</f>
        <v>0</v>
      </c>
      <c r="Q146" s="230">
        <v>0</v>
      </c>
      <c r="R146" s="230">
        <f>Q146*H146</f>
        <v>0</v>
      </c>
      <c r="S146" s="230">
        <v>0</v>
      </c>
      <c r="T146" s="231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2" t="s">
        <v>143</v>
      </c>
      <c r="AT146" s="232" t="s">
        <v>147</v>
      </c>
      <c r="AU146" s="232" t="s">
        <v>77</v>
      </c>
      <c r="AY146" s="18" t="s">
        <v>144</v>
      </c>
      <c r="BE146" s="233">
        <f>IF(N146="základní",J146,0)</f>
        <v>0</v>
      </c>
      <c r="BF146" s="233">
        <f>IF(N146="snížená",J146,0)</f>
        <v>0</v>
      </c>
      <c r="BG146" s="233">
        <f>IF(N146="zákl. přenesená",J146,0)</f>
        <v>0</v>
      </c>
      <c r="BH146" s="233">
        <f>IF(N146="sníž. přenesená",J146,0)</f>
        <v>0</v>
      </c>
      <c r="BI146" s="233">
        <f>IF(N146="nulová",J146,0)</f>
        <v>0</v>
      </c>
      <c r="BJ146" s="18" t="s">
        <v>85</v>
      </c>
      <c r="BK146" s="233">
        <f>ROUND(I146*H146,2)</f>
        <v>0</v>
      </c>
      <c r="BL146" s="18" t="s">
        <v>143</v>
      </c>
      <c r="BM146" s="232" t="s">
        <v>711</v>
      </c>
    </row>
    <row r="147" s="2" customFormat="1" ht="16.5" customHeight="1">
      <c r="A147" s="39"/>
      <c r="B147" s="40"/>
      <c r="C147" s="220" t="s">
        <v>359</v>
      </c>
      <c r="D147" s="220" t="s">
        <v>147</v>
      </c>
      <c r="E147" s="221" t="s">
        <v>1474</v>
      </c>
      <c r="F147" s="222" t="s">
        <v>1475</v>
      </c>
      <c r="G147" s="223" t="s">
        <v>224</v>
      </c>
      <c r="H147" s="224">
        <v>4</v>
      </c>
      <c r="I147" s="225"/>
      <c r="J147" s="226">
        <f>ROUND(I147*H147,2)</f>
        <v>0</v>
      </c>
      <c r="K147" s="227"/>
      <c r="L147" s="45"/>
      <c r="M147" s="228" t="s">
        <v>1</v>
      </c>
      <c r="N147" s="229" t="s">
        <v>42</v>
      </c>
      <c r="O147" s="92"/>
      <c r="P147" s="230">
        <f>O147*H147</f>
        <v>0</v>
      </c>
      <c r="Q147" s="230">
        <v>0</v>
      </c>
      <c r="R147" s="230">
        <f>Q147*H147</f>
        <v>0</v>
      </c>
      <c r="S147" s="230">
        <v>0</v>
      </c>
      <c r="T147" s="231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2" t="s">
        <v>143</v>
      </c>
      <c r="AT147" s="232" t="s">
        <v>147</v>
      </c>
      <c r="AU147" s="232" t="s">
        <v>77</v>
      </c>
      <c r="AY147" s="18" t="s">
        <v>144</v>
      </c>
      <c r="BE147" s="233">
        <f>IF(N147="základní",J147,0)</f>
        <v>0</v>
      </c>
      <c r="BF147" s="233">
        <f>IF(N147="snížená",J147,0)</f>
        <v>0</v>
      </c>
      <c r="BG147" s="233">
        <f>IF(N147="zákl. přenesená",J147,0)</f>
        <v>0</v>
      </c>
      <c r="BH147" s="233">
        <f>IF(N147="sníž. přenesená",J147,0)</f>
        <v>0</v>
      </c>
      <c r="BI147" s="233">
        <f>IF(N147="nulová",J147,0)</f>
        <v>0</v>
      </c>
      <c r="BJ147" s="18" t="s">
        <v>85</v>
      </c>
      <c r="BK147" s="233">
        <f>ROUND(I147*H147,2)</f>
        <v>0</v>
      </c>
      <c r="BL147" s="18" t="s">
        <v>143</v>
      </c>
      <c r="BM147" s="232" t="s">
        <v>719</v>
      </c>
    </row>
    <row r="148" s="2" customFormat="1" ht="16.5" customHeight="1">
      <c r="A148" s="39"/>
      <c r="B148" s="40"/>
      <c r="C148" s="220" t="s">
        <v>364</v>
      </c>
      <c r="D148" s="220" t="s">
        <v>147</v>
      </c>
      <c r="E148" s="221" t="s">
        <v>1476</v>
      </c>
      <c r="F148" s="222" t="s">
        <v>1477</v>
      </c>
      <c r="G148" s="223" t="s">
        <v>157</v>
      </c>
      <c r="H148" s="224">
        <v>8</v>
      </c>
      <c r="I148" s="225"/>
      <c r="J148" s="226">
        <f>ROUND(I148*H148,2)</f>
        <v>0</v>
      </c>
      <c r="K148" s="227"/>
      <c r="L148" s="45"/>
      <c r="M148" s="228" t="s">
        <v>1</v>
      </c>
      <c r="N148" s="229" t="s">
        <v>42</v>
      </c>
      <c r="O148" s="92"/>
      <c r="P148" s="230">
        <f>O148*H148</f>
        <v>0</v>
      </c>
      <c r="Q148" s="230">
        <v>0</v>
      </c>
      <c r="R148" s="230">
        <f>Q148*H148</f>
        <v>0</v>
      </c>
      <c r="S148" s="230">
        <v>0</v>
      </c>
      <c r="T148" s="231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2" t="s">
        <v>143</v>
      </c>
      <c r="AT148" s="232" t="s">
        <v>147</v>
      </c>
      <c r="AU148" s="232" t="s">
        <v>77</v>
      </c>
      <c r="AY148" s="18" t="s">
        <v>144</v>
      </c>
      <c r="BE148" s="233">
        <f>IF(N148="základní",J148,0)</f>
        <v>0</v>
      </c>
      <c r="BF148" s="233">
        <f>IF(N148="snížená",J148,0)</f>
        <v>0</v>
      </c>
      <c r="BG148" s="233">
        <f>IF(N148="zákl. přenesená",J148,0)</f>
        <v>0</v>
      </c>
      <c r="BH148" s="233">
        <f>IF(N148="sníž. přenesená",J148,0)</f>
        <v>0</v>
      </c>
      <c r="BI148" s="233">
        <f>IF(N148="nulová",J148,0)</f>
        <v>0</v>
      </c>
      <c r="BJ148" s="18" t="s">
        <v>85</v>
      </c>
      <c r="BK148" s="233">
        <f>ROUND(I148*H148,2)</f>
        <v>0</v>
      </c>
      <c r="BL148" s="18" t="s">
        <v>143</v>
      </c>
      <c r="BM148" s="232" t="s">
        <v>566</v>
      </c>
    </row>
    <row r="149" s="2" customFormat="1" ht="16.5" customHeight="1">
      <c r="A149" s="39"/>
      <c r="B149" s="40"/>
      <c r="C149" s="220" t="s">
        <v>369</v>
      </c>
      <c r="D149" s="220" t="s">
        <v>147</v>
      </c>
      <c r="E149" s="221" t="s">
        <v>1478</v>
      </c>
      <c r="F149" s="222" t="s">
        <v>1479</v>
      </c>
      <c r="G149" s="223" t="s">
        <v>157</v>
      </c>
      <c r="H149" s="224">
        <v>1</v>
      </c>
      <c r="I149" s="225"/>
      <c r="J149" s="226">
        <f>ROUND(I149*H149,2)</f>
        <v>0</v>
      </c>
      <c r="K149" s="227"/>
      <c r="L149" s="45"/>
      <c r="M149" s="228" t="s">
        <v>1</v>
      </c>
      <c r="N149" s="229" t="s">
        <v>42</v>
      </c>
      <c r="O149" s="92"/>
      <c r="P149" s="230">
        <f>O149*H149</f>
        <v>0</v>
      </c>
      <c r="Q149" s="230">
        <v>0</v>
      </c>
      <c r="R149" s="230">
        <f>Q149*H149</f>
        <v>0</v>
      </c>
      <c r="S149" s="230">
        <v>0</v>
      </c>
      <c r="T149" s="231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2" t="s">
        <v>143</v>
      </c>
      <c r="AT149" s="232" t="s">
        <v>147</v>
      </c>
      <c r="AU149" s="232" t="s">
        <v>77</v>
      </c>
      <c r="AY149" s="18" t="s">
        <v>144</v>
      </c>
      <c r="BE149" s="233">
        <f>IF(N149="základní",J149,0)</f>
        <v>0</v>
      </c>
      <c r="BF149" s="233">
        <f>IF(N149="snížená",J149,0)</f>
        <v>0</v>
      </c>
      <c r="BG149" s="233">
        <f>IF(N149="zákl. přenesená",J149,0)</f>
        <v>0</v>
      </c>
      <c r="BH149" s="233">
        <f>IF(N149="sníž. přenesená",J149,0)</f>
        <v>0</v>
      </c>
      <c r="BI149" s="233">
        <f>IF(N149="nulová",J149,0)</f>
        <v>0</v>
      </c>
      <c r="BJ149" s="18" t="s">
        <v>85</v>
      </c>
      <c r="BK149" s="233">
        <f>ROUND(I149*H149,2)</f>
        <v>0</v>
      </c>
      <c r="BL149" s="18" t="s">
        <v>143</v>
      </c>
      <c r="BM149" s="232" t="s">
        <v>735</v>
      </c>
    </row>
    <row r="150" s="2" customFormat="1" ht="24.15" customHeight="1">
      <c r="A150" s="39"/>
      <c r="B150" s="40"/>
      <c r="C150" s="220" t="s">
        <v>373</v>
      </c>
      <c r="D150" s="220" t="s">
        <v>147</v>
      </c>
      <c r="E150" s="221" t="s">
        <v>1480</v>
      </c>
      <c r="F150" s="222" t="s">
        <v>1481</v>
      </c>
      <c r="G150" s="223" t="s">
        <v>157</v>
      </c>
      <c r="H150" s="224">
        <v>1</v>
      </c>
      <c r="I150" s="225"/>
      <c r="J150" s="226">
        <f>ROUND(I150*H150,2)</f>
        <v>0</v>
      </c>
      <c r="K150" s="227"/>
      <c r="L150" s="45"/>
      <c r="M150" s="228" t="s">
        <v>1</v>
      </c>
      <c r="N150" s="229" t="s">
        <v>42</v>
      </c>
      <c r="O150" s="92"/>
      <c r="P150" s="230">
        <f>O150*H150</f>
        <v>0</v>
      </c>
      <c r="Q150" s="230">
        <v>0</v>
      </c>
      <c r="R150" s="230">
        <f>Q150*H150</f>
        <v>0</v>
      </c>
      <c r="S150" s="230">
        <v>0</v>
      </c>
      <c r="T150" s="231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2" t="s">
        <v>143</v>
      </c>
      <c r="AT150" s="232" t="s">
        <v>147</v>
      </c>
      <c r="AU150" s="232" t="s">
        <v>77</v>
      </c>
      <c r="AY150" s="18" t="s">
        <v>144</v>
      </c>
      <c r="BE150" s="233">
        <f>IF(N150="základní",J150,0)</f>
        <v>0</v>
      </c>
      <c r="BF150" s="233">
        <f>IF(N150="snížená",J150,0)</f>
        <v>0</v>
      </c>
      <c r="BG150" s="233">
        <f>IF(N150="zákl. přenesená",J150,0)</f>
        <v>0</v>
      </c>
      <c r="BH150" s="233">
        <f>IF(N150="sníž. přenesená",J150,0)</f>
        <v>0</v>
      </c>
      <c r="BI150" s="233">
        <f>IF(N150="nulová",J150,0)</f>
        <v>0</v>
      </c>
      <c r="BJ150" s="18" t="s">
        <v>85</v>
      </c>
      <c r="BK150" s="233">
        <f>ROUND(I150*H150,2)</f>
        <v>0</v>
      </c>
      <c r="BL150" s="18" t="s">
        <v>143</v>
      </c>
      <c r="BM150" s="232" t="s">
        <v>743</v>
      </c>
    </row>
    <row r="151" s="2" customFormat="1" ht="24.15" customHeight="1">
      <c r="A151" s="39"/>
      <c r="B151" s="40"/>
      <c r="C151" s="220" t="s">
        <v>377</v>
      </c>
      <c r="D151" s="220" t="s">
        <v>147</v>
      </c>
      <c r="E151" s="221" t="s">
        <v>1482</v>
      </c>
      <c r="F151" s="222" t="s">
        <v>1483</v>
      </c>
      <c r="G151" s="223" t="s">
        <v>157</v>
      </c>
      <c r="H151" s="224">
        <v>0.5</v>
      </c>
      <c r="I151" s="225"/>
      <c r="J151" s="226">
        <f>ROUND(I151*H151,2)</f>
        <v>0</v>
      </c>
      <c r="K151" s="227"/>
      <c r="L151" s="45"/>
      <c r="M151" s="228" t="s">
        <v>1</v>
      </c>
      <c r="N151" s="229" t="s">
        <v>42</v>
      </c>
      <c r="O151" s="92"/>
      <c r="P151" s="230">
        <f>O151*H151</f>
        <v>0</v>
      </c>
      <c r="Q151" s="230">
        <v>0</v>
      </c>
      <c r="R151" s="230">
        <f>Q151*H151</f>
        <v>0</v>
      </c>
      <c r="S151" s="230">
        <v>0</v>
      </c>
      <c r="T151" s="231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32" t="s">
        <v>143</v>
      </c>
      <c r="AT151" s="232" t="s">
        <v>147</v>
      </c>
      <c r="AU151" s="232" t="s">
        <v>77</v>
      </c>
      <c r="AY151" s="18" t="s">
        <v>144</v>
      </c>
      <c r="BE151" s="233">
        <f>IF(N151="základní",J151,0)</f>
        <v>0</v>
      </c>
      <c r="BF151" s="233">
        <f>IF(N151="snížená",J151,0)</f>
        <v>0</v>
      </c>
      <c r="BG151" s="233">
        <f>IF(N151="zákl. přenesená",J151,0)</f>
        <v>0</v>
      </c>
      <c r="BH151" s="233">
        <f>IF(N151="sníž. přenesená",J151,0)</f>
        <v>0</v>
      </c>
      <c r="BI151" s="233">
        <f>IF(N151="nulová",J151,0)</f>
        <v>0</v>
      </c>
      <c r="BJ151" s="18" t="s">
        <v>85</v>
      </c>
      <c r="BK151" s="233">
        <f>ROUND(I151*H151,2)</f>
        <v>0</v>
      </c>
      <c r="BL151" s="18" t="s">
        <v>143</v>
      </c>
      <c r="BM151" s="232" t="s">
        <v>751</v>
      </c>
    </row>
    <row r="152" s="2" customFormat="1" ht="21.75" customHeight="1">
      <c r="A152" s="39"/>
      <c r="B152" s="40"/>
      <c r="C152" s="220" t="s">
        <v>383</v>
      </c>
      <c r="D152" s="220" t="s">
        <v>147</v>
      </c>
      <c r="E152" s="221" t="s">
        <v>1484</v>
      </c>
      <c r="F152" s="222" t="s">
        <v>1485</v>
      </c>
      <c r="G152" s="223" t="s">
        <v>157</v>
      </c>
      <c r="H152" s="224">
        <v>1</v>
      </c>
      <c r="I152" s="225"/>
      <c r="J152" s="226">
        <f>ROUND(I152*H152,2)</f>
        <v>0</v>
      </c>
      <c r="K152" s="227"/>
      <c r="L152" s="45"/>
      <c r="M152" s="228" t="s">
        <v>1</v>
      </c>
      <c r="N152" s="229" t="s">
        <v>42</v>
      </c>
      <c r="O152" s="92"/>
      <c r="P152" s="230">
        <f>O152*H152</f>
        <v>0</v>
      </c>
      <c r="Q152" s="230">
        <v>0</v>
      </c>
      <c r="R152" s="230">
        <f>Q152*H152</f>
        <v>0</v>
      </c>
      <c r="S152" s="230">
        <v>0</v>
      </c>
      <c r="T152" s="231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32" t="s">
        <v>143</v>
      </c>
      <c r="AT152" s="232" t="s">
        <v>147</v>
      </c>
      <c r="AU152" s="232" t="s">
        <v>77</v>
      </c>
      <c r="AY152" s="18" t="s">
        <v>144</v>
      </c>
      <c r="BE152" s="233">
        <f>IF(N152="základní",J152,0)</f>
        <v>0</v>
      </c>
      <c r="BF152" s="233">
        <f>IF(N152="snížená",J152,0)</f>
        <v>0</v>
      </c>
      <c r="BG152" s="233">
        <f>IF(N152="zákl. přenesená",J152,0)</f>
        <v>0</v>
      </c>
      <c r="BH152" s="233">
        <f>IF(N152="sníž. přenesená",J152,0)</f>
        <v>0</v>
      </c>
      <c r="BI152" s="233">
        <f>IF(N152="nulová",J152,0)</f>
        <v>0</v>
      </c>
      <c r="BJ152" s="18" t="s">
        <v>85</v>
      </c>
      <c r="BK152" s="233">
        <f>ROUND(I152*H152,2)</f>
        <v>0</v>
      </c>
      <c r="BL152" s="18" t="s">
        <v>143</v>
      </c>
      <c r="BM152" s="232" t="s">
        <v>759</v>
      </c>
    </row>
    <row r="153" s="2" customFormat="1" ht="16.5" customHeight="1">
      <c r="A153" s="39"/>
      <c r="B153" s="40"/>
      <c r="C153" s="220" t="s">
        <v>391</v>
      </c>
      <c r="D153" s="220" t="s">
        <v>147</v>
      </c>
      <c r="E153" s="221" t="s">
        <v>1486</v>
      </c>
      <c r="F153" s="222" t="s">
        <v>1487</v>
      </c>
      <c r="G153" s="223" t="s">
        <v>157</v>
      </c>
      <c r="H153" s="224">
        <v>1</v>
      </c>
      <c r="I153" s="225"/>
      <c r="J153" s="226">
        <f>ROUND(I153*H153,2)</f>
        <v>0</v>
      </c>
      <c r="K153" s="227"/>
      <c r="L153" s="45"/>
      <c r="M153" s="279" t="s">
        <v>1</v>
      </c>
      <c r="N153" s="280" t="s">
        <v>42</v>
      </c>
      <c r="O153" s="241"/>
      <c r="P153" s="281">
        <f>O153*H153</f>
        <v>0</v>
      </c>
      <c r="Q153" s="281">
        <v>0</v>
      </c>
      <c r="R153" s="281">
        <f>Q153*H153</f>
        <v>0</v>
      </c>
      <c r="S153" s="281">
        <v>0</v>
      </c>
      <c r="T153" s="282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32" t="s">
        <v>143</v>
      </c>
      <c r="AT153" s="232" t="s">
        <v>147</v>
      </c>
      <c r="AU153" s="232" t="s">
        <v>77</v>
      </c>
      <c r="AY153" s="18" t="s">
        <v>144</v>
      </c>
      <c r="BE153" s="233">
        <f>IF(N153="základní",J153,0)</f>
        <v>0</v>
      </c>
      <c r="BF153" s="233">
        <f>IF(N153="snížená",J153,0)</f>
        <v>0</v>
      </c>
      <c r="BG153" s="233">
        <f>IF(N153="zákl. přenesená",J153,0)</f>
        <v>0</v>
      </c>
      <c r="BH153" s="233">
        <f>IF(N153="sníž. přenesená",J153,0)</f>
        <v>0</v>
      </c>
      <c r="BI153" s="233">
        <f>IF(N153="nulová",J153,0)</f>
        <v>0</v>
      </c>
      <c r="BJ153" s="18" t="s">
        <v>85</v>
      </c>
      <c r="BK153" s="233">
        <f>ROUND(I153*H153,2)</f>
        <v>0</v>
      </c>
      <c r="BL153" s="18" t="s">
        <v>143</v>
      </c>
      <c r="BM153" s="232" t="s">
        <v>767</v>
      </c>
    </row>
    <row r="154" s="2" customFormat="1" ht="6.96" customHeight="1">
      <c r="A154" s="39"/>
      <c r="B154" s="67"/>
      <c r="C154" s="68"/>
      <c r="D154" s="68"/>
      <c r="E154" s="68"/>
      <c r="F154" s="68"/>
      <c r="G154" s="68"/>
      <c r="H154" s="68"/>
      <c r="I154" s="68"/>
      <c r="J154" s="68"/>
      <c r="K154" s="68"/>
      <c r="L154" s="45"/>
      <c r="M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</row>
  </sheetData>
  <sheetProtection sheet="1" autoFilter="0" formatColumns="0" formatRows="0" objects="1" scenarios="1" spinCount="100000" saltValue="WjVHuw3E37gZLQVzwyHdi76wGISekQOA+M8SkxufxySt6+rioz4dy+eMZbsBVDt1kMNLjd/i2yBYI1MIjnsZRQ==" hashValue="7X5iqMigXUVH7xOQ952jH3vWIV+pI49vQ0pMjnrpLPnROiafHK658Aq2j8Uy6xAd2TB2LaH/v3ITMth63C7Fyg==" algorithmName="SHA-512" password="CC35"/>
  <autoFilter ref="C115:K153"/>
  <mergeCells count="9">
    <mergeCell ref="E7:H7"/>
    <mergeCell ref="E9:H9"/>
    <mergeCell ref="E18:H18"/>
    <mergeCell ref="E27:H27"/>
    <mergeCell ref="E85:H85"/>
    <mergeCell ref="E87:H87"/>
    <mergeCell ref="E106:H106"/>
    <mergeCell ref="E108:H10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25" style="1" customWidth="1"/>
    <col min="4" max="4" width="75.83203" style="1" customWidth="1"/>
    <col min="5" max="5" width="13.33203" style="1" customWidth="1"/>
    <col min="6" max="6" width="20" style="1" customWidth="1"/>
    <col min="7" max="7" width="1.667969" style="1" customWidth="1"/>
    <col min="8" max="8" width="8.332031" style="1" customWidth="1"/>
  </cols>
  <sheetData>
    <row r="1" s="1" customFormat="1" ht="11.28" customHeight="1"/>
    <row r="2" s="1" customFormat="1" ht="36.96" customHeight="1"/>
    <row r="3" s="1" customFormat="1" ht="6.96" customHeight="1">
      <c r="B3" s="137"/>
      <c r="C3" s="138"/>
      <c r="D3" s="138"/>
      <c r="E3" s="138"/>
      <c r="F3" s="138"/>
      <c r="G3" s="138"/>
      <c r="H3" s="21"/>
    </row>
    <row r="4" s="1" customFormat="1" ht="24.96" customHeight="1">
      <c r="B4" s="21"/>
      <c r="C4" s="139" t="s">
        <v>1488</v>
      </c>
      <c r="H4" s="21"/>
    </row>
    <row r="5" s="1" customFormat="1" ht="12" customHeight="1">
      <c r="B5" s="21"/>
      <c r="C5" s="305" t="s">
        <v>13</v>
      </c>
      <c r="D5" s="148" t="s">
        <v>14</v>
      </c>
      <c r="E5" s="1"/>
      <c r="F5" s="1"/>
      <c r="H5" s="21"/>
    </row>
    <row r="6" s="1" customFormat="1" ht="36.96" customHeight="1">
      <c r="B6" s="21"/>
      <c r="C6" s="306" t="s">
        <v>16</v>
      </c>
      <c r="D6" s="307" t="s">
        <v>17</v>
      </c>
      <c r="E6" s="1"/>
      <c r="F6" s="1"/>
      <c r="H6" s="21"/>
    </row>
    <row r="7" s="1" customFormat="1" ht="16.5" customHeight="1">
      <c r="B7" s="21"/>
      <c r="C7" s="141" t="s">
        <v>22</v>
      </c>
      <c r="D7" s="145" t="str">
        <f>'Rekapitulace stavby'!AN8</f>
        <v>18. 5. 2026</v>
      </c>
      <c r="H7" s="21"/>
    </row>
    <row r="8" s="2" customFormat="1" ht="10.8" customHeight="1">
      <c r="A8" s="39"/>
      <c r="B8" s="45"/>
      <c r="C8" s="39"/>
      <c r="D8" s="39"/>
      <c r="E8" s="39"/>
      <c r="F8" s="39"/>
      <c r="G8" s="39"/>
      <c r="H8" s="45"/>
    </row>
    <row r="9" s="11" customFormat="1" ht="29.28" customHeight="1">
      <c r="A9" s="192"/>
      <c r="B9" s="308"/>
      <c r="C9" s="309" t="s">
        <v>58</v>
      </c>
      <c r="D9" s="310" t="s">
        <v>59</v>
      </c>
      <c r="E9" s="310" t="s">
        <v>131</v>
      </c>
      <c r="F9" s="311" t="s">
        <v>1489</v>
      </c>
      <c r="G9" s="192"/>
      <c r="H9" s="308"/>
    </row>
    <row r="10" s="2" customFormat="1" ht="26.4" customHeight="1">
      <c r="A10" s="39"/>
      <c r="B10" s="45"/>
      <c r="C10" s="312" t="s">
        <v>94</v>
      </c>
      <c r="D10" s="312" t="s">
        <v>95</v>
      </c>
      <c r="E10" s="39"/>
      <c r="F10" s="39"/>
      <c r="G10" s="39"/>
      <c r="H10" s="45"/>
    </row>
    <row r="11" s="2" customFormat="1" ht="16.8" customHeight="1">
      <c r="A11" s="39"/>
      <c r="B11" s="45"/>
      <c r="C11" s="313" t="s">
        <v>465</v>
      </c>
      <c r="D11" s="314" t="s">
        <v>466</v>
      </c>
      <c r="E11" s="315" t="s">
        <v>1</v>
      </c>
      <c r="F11" s="316">
        <v>62.755000000000003</v>
      </c>
      <c r="G11" s="39"/>
      <c r="H11" s="45"/>
    </row>
    <row r="12" s="2" customFormat="1" ht="16.8" customHeight="1">
      <c r="A12" s="39"/>
      <c r="B12" s="45"/>
      <c r="C12" s="317" t="s">
        <v>1</v>
      </c>
      <c r="D12" s="317" t="s">
        <v>480</v>
      </c>
      <c r="E12" s="18" t="s">
        <v>1</v>
      </c>
      <c r="F12" s="318">
        <v>31.451000000000001</v>
      </c>
      <c r="G12" s="39"/>
      <c r="H12" s="45"/>
    </row>
    <row r="13" s="2" customFormat="1" ht="16.8" customHeight="1">
      <c r="A13" s="39"/>
      <c r="B13" s="45"/>
      <c r="C13" s="317" t="s">
        <v>1</v>
      </c>
      <c r="D13" s="317" t="s">
        <v>481</v>
      </c>
      <c r="E13" s="18" t="s">
        <v>1</v>
      </c>
      <c r="F13" s="318">
        <v>28.399999999999999</v>
      </c>
      <c r="G13" s="39"/>
      <c r="H13" s="45"/>
    </row>
    <row r="14" s="2" customFormat="1" ht="16.8" customHeight="1">
      <c r="A14" s="39"/>
      <c r="B14" s="45"/>
      <c r="C14" s="317" t="s">
        <v>1</v>
      </c>
      <c r="D14" s="317" t="s">
        <v>482</v>
      </c>
      <c r="E14" s="18" t="s">
        <v>1</v>
      </c>
      <c r="F14" s="318">
        <v>2.9039999999999999</v>
      </c>
      <c r="G14" s="39"/>
      <c r="H14" s="45"/>
    </row>
    <row r="15" s="2" customFormat="1" ht="16.8" customHeight="1">
      <c r="A15" s="39"/>
      <c r="B15" s="45"/>
      <c r="C15" s="317" t="s">
        <v>465</v>
      </c>
      <c r="D15" s="317" t="s">
        <v>483</v>
      </c>
      <c r="E15" s="18" t="s">
        <v>1</v>
      </c>
      <c r="F15" s="318">
        <v>62.755000000000003</v>
      </c>
      <c r="G15" s="39"/>
      <c r="H15" s="45"/>
    </row>
    <row r="16" s="2" customFormat="1" ht="16.8" customHeight="1">
      <c r="A16" s="39"/>
      <c r="B16" s="45"/>
      <c r="C16" s="319" t="s">
        <v>1490</v>
      </c>
      <c r="D16" s="39"/>
      <c r="E16" s="39"/>
      <c r="F16" s="39"/>
      <c r="G16" s="39"/>
      <c r="H16" s="45"/>
    </row>
    <row r="17" s="2" customFormat="1">
      <c r="A17" s="39"/>
      <c r="B17" s="45"/>
      <c r="C17" s="317" t="s">
        <v>477</v>
      </c>
      <c r="D17" s="317" t="s">
        <v>478</v>
      </c>
      <c r="E17" s="18" t="s">
        <v>229</v>
      </c>
      <c r="F17" s="318">
        <v>6.2750000000000004</v>
      </c>
      <c r="G17" s="39"/>
      <c r="H17" s="45"/>
    </row>
    <row r="18" s="2" customFormat="1">
      <c r="A18" s="39"/>
      <c r="B18" s="45"/>
      <c r="C18" s="317" t="s">
        <v>485</v>
      </c>
      <c r="D18" s="317" t="s">
        <v>486</v>
      </c>
      <c r="E18" s="18" t="s">
        <v>229</v>
      </c>
      <c r="F18" s="318">
        <v>6.2759999999999998</v>
      </c>
      <c r="G18" s="39"/>
      <c r="H18" s="45"/>
    </row>
    <row r="19" s="2" customFormat="1">
      <c r="A19" s="39"/>
      <c r="B19" s="45"/>
      <c r="C19" s="317" t="s">
        <v>489</v>
      </c>
      <c r="D19" s="317" t="s">
        <v>490</v>
      </c>
      <c r="E19" s="18" t="s">
        <v>229</v>
      </c>
      <c r="F19" s="318">
        <v>21.963999999999999</v>
      </c>
      <c r="G19" s="39"/>
      <c r="H19" s="45"/>
    </row>
    <row r="20" s="2" customFormat="1">
      <c r="A20" s="39"/>
      <c r="B20" s="45"/>
      <c r="C20" s="317" t="s">
        <v>493</v>
      </c>
      <c r="D20" s="317" t="s">
        <v>494</v>
      </c>
      <c r="E20" s="18" t="s">
        <v>229</v>
      </c>
      <c r="F20" s="318">
        <v>21.963999999999999</v>
      </c>
      <c r="G20" s="39"/>
      <c r="H20" s="45"/>
    </row>
    <row r="21" s="2" customFormat="1">
      <c r="A21" s="39"/>
      <c r="B21" s="45"/>
      <c r="C21" s="317" t="s">
        <v>497</v>
      </c>
      <c r="D21" s="317" t="s">
        <v>498</v>
      </c>
      <c r="E21" s="18" t="s">
        <v>229</v>
      </c>
      <c r="F21" s="318">
        <v>6.2759999999999998</v>
      </c>
      <c r="G21" s="39"/>
      <c r="H21" s="45"/>
    </row>
    <row r="22" s="2" customFormat="1">
      <c r="A22" s="39"/>
      <c r="B22" s="45"/>
      <c r="C22" s="317" t="s">
        <v>513</v>
      </c>
      <c r="D22" s="317" t="s">
        <v>514</v>
      </c>
      <c r="E22" s="18" t="s">
        <v>229</v>
      </c>
      <c r="F22" s="318">
        <v>62.755000000000003</v>
      </c>
      <c r="G22" s="39"/>
      <c r="H22" s="45"/>
    </row>
    <row r="23" s="2" customFormat="1" ht="16.8" customHeight="1">
      <c r="A23" s="39"/>
      <c r="B23" s="45"/>
      <c r="C23" s="317" t="s">
        <v>509</v>
      </c>
      <c r="D23" s="317" t="s">
        <v>510</v>
      </c>
      <c r="E23" s="18" t="s">
        <v>229</v>
      </c>
      <c r="F23" s="318">
        <v>62.755000000000003</v>
      </c>
      <c r="G23" s="39"/>
      <c r="H23" s="45"/>
    </row>
    <row r="24" s="2" customFormat="1" ht="16.8" customHeight="1">
      <c r="A24" s="39"/>
      <c r="B24" s="45"/>
      <c r="C24" s="317" t="s">
        <v>519</v>
      </c>
      <c r="D24" s="317" t="s">
        <v>520</v>
      </c>
      <c r="E24" s="18" t="s">
        <v>229</v>
      </c>
      <c r="F24" s="318">
        <v>43.893000000000001</v>
      </c>
      <c r="G24" s="39"/>
      <c r="H24" s="45"/>
    </row>
    <row r="25" s="2" customFormat="1" ht="16.8" customHeight="1">
      <c r="A25" s="39"/>
      <c r="B25" s="45"/>
      <c r="C25" s="313" t="s">
        <v>468</v>
      </c>
      <c r="D25" s="314" t="s">
        <v>1</v>
      </c>
      <c r="E25" s="315" t="s">
        <v>1</v>
      </c>
      <c r="F25" s="316">
        <v>14.929</v>
      </c>
      <c r="G25" s="39"/>
      <c r="H25" s="45"/>
    </row>
    <row r="26" s="2" customFormat="1" ht="16.8" customHeight="1">
      <c r="A26" s="39"/>
      <c r="B26" s="45"/>
      <c r="C26" s="317" t="s">
        <v>1</v>
      </c>
      <c r="D26" s="317" t="s">
        <v>531</v>
      </c>
      <c r="E26" s="18" t="s">
        <v>1</v>
      </c>
      <c r="F26" s="318">
        <v>7.8730000000000002</v>
      </c>
      <c r="G26" s="39"/>
      <c r="H26" s="45"/>
    </row>
    <row r="27" s="2" customFormat="1" ht="16.8" customHeight="1">
      <c r="A27" s="39"/>
      <c r="B27" s="45"/>
      <c r="C27" s="317" t="s">
        <v>1</v>
      </c>
      <c r="D27" s="317" t="s">
        <v>532</v>
      </c>
      <c r="E27" s="18" t="s">
        <v>1</v>
      </c>
      <c r="F27" s="318">
        <v>7.056</v>
      </c>
      <c r="G27" s="39"/>
      <c r="H27" s="45"/>
    </row>
    <row r="28" s="2" customFormat="1" ht="16.8" customHeight="1">
      <c r="A28" s="39"/>
      <c r="B28" s="45"/>
      <c r="C28" s="317" t="s">
        <v>468</v>
      </c>
      <c r="D28" s="317" t="s">
        <v>236</v>
      </c>
      <c r="E28" s="18" t="s">
        <v>1</v>
      </c>
      <c r="F28" s="318">
        <v>14.929</v>
      </c>
      <c r="G28" s="39"/>
      <c r="H28" s="45"/>
    </row>
    <row r="29" s="2" customFormat="1" ht="16.8" customHeight="1">
      <c r="A29" s="39"/>
      <c r="B29" s="45"/>
      <c r="C29" s="319" t="s">
        <v>1490</v>
      </c>
      <c r="D29" s="39"/>
      <c r="E29" s="39"/>
      <c r="F29" s="39"/>
      <c r="G29" s="39"/>
      <c r="H29" s="45"/>
    </row>
    <row r="30" s="2" customFormat="1" ht="16.8" customHeight="1">
      <c r="A30" s="39"/>
      <c r="B30" s="45"/>
      <c r="C30" s="317" t="s">
        <v>528</v>
      </c>
      <c r="D30" s="317" t="s">
        <v>529</v>
      </c>
      <c r="E30" s="18" t="s">
        <v>229</v>
      </c>
      <c r="F30" s="318">
        <v>14.929</v>
      </c>
      <c r="G30" s="39"/>
      <c r="H30" s="45"/>
    </row>
    <row r="31" s="2" customFormat="1">
      <c r="A31" s="39"/>
      <c r="B31" s="45"/>
      <c r="C31" s="317" t="s">
        <v>537</v>
      </c>
      <c r="D31" s="317" t="s">
        <v>538</v>
      </c>
      <c r="E31" s="18" t="s">
        <v>229</v>
      </c>
      <c r="F31" s="318">
        <v>62.755000000000003</v>
      </c>
      <c r="G31" s="39"/>
      <c r="H31" s="45"/>
    </row>
    <row r="32" s="2" customFormat="1" ht="16.8" customHeight="1">
      <c r="A32" s="39"/>
      <c r="B32" s="45"/>
      <c r="C32" s="317" t="s">
        <v>519</v>
      </c>
      <c r="D32" s="317" t="s">
        <v>520</v>
      </c>
      <c r="E32" s="18" t="s">
        <v>229</v>
      </c>
      <c r="F32" s="318">
        <v>43.893000000000001</v>
      </c>
      <c r="G32" s="39"/>
      <c r="H32" s="45"/>
    </row>
    <row r="33" s="2" customFormat="1" ht="16.8" customHeight="1">
      <c r="A33" s="39"/>
      <c r="B33" s="45"/>
      <c r="C33" s="313" t="s">
        <v>470</v>
      </c>
      <c r="D33" s="314" t="s">
        <v>1</v>
      </c>
      <c r="E33" s="315" t="s">
        <v>1</v>
      </c>
      <c r="F33" s="316">
        <v>3.9329999999999998</v>
      </c>
      <c r="G33" s="39"/>
      <c r="H33" s="45"/>
    </row>
    <row r="34" s="2" customFormat="1" ht="16.8" customHeight="1">
      <c r="A34" s="39"/>
      <c r="B34" s="45"/>
      <c r="C34" s="317" t="s">
        <v>1</v>
      </c>
      <c r="D34" s="317" t="s">
        <v>549</v>
      </c>
      <c r="E34" s="18" t="s">
        <v>1</v>
      </c>
      <c r="F34" s="318">
        <v>2.169</v>
      </c>
      <c r="G34" s="39"/>
      <c r="H34" s="45"/>
    </row>
    <row r="35" s="2" customFormat="1" ht="16.8" customHeight="1">
      <c r="A35" s="39"/>
      <c r="B35" s="45"/>
      <c r="C35" s="317" t="s">
        <v>1</v>
      </c>
      <c r="D35" s="317" t="s">
        <v>550</v>
      </c>
      <c r="E35" s="18" t="s">
        <v>1</v>
      </c>
      <c r="F35" s="318">
        <v>1.764</v>
      </c>
      <c r="G35" s="39"/>
      <c r="H35" s="45"/>
    </row>
    <row r="36" s="2" customFormat="1" ht="16.8" customHeight="1">
      <c r="A36" s="39"/>
      <c r="B36" s="45"/>
      <c r="C36" s="317" t="s">
        <v>470</v>
      </c>
      <c r="D36" s="317" t="s">
        <v>236</v>
      </c>
      <c r="E36" s="18" t="s">
        <v>1</v>
      </c>
      <c r="F36" s="318">
        <v>3.9329999999999998</v>
      </c>
      <c r="G36" s="39"/>
      <c r="H36" s="45"/>
    </row>
    <row r="37" s="2" customFormat="1" ht="16.8" customHeight="1">
      <c r="A37" s="39"/>
      <c r="B37" s="45"/>
      <c r="C37" s="319" t="s">
        <v>1490</v>
      </c>
      <c r="D37" s="39"/>
      <c r="E37" s="39"/>
      <c r="F37" s="39"/>
      <c r="G37" s="39"/>
      <c r="H37" s="45"/>
    </row>
    <row r="38" s="2" customFormat="1" ht="16.8" customHeight="1">
      <c r="A38" s="39"/>
      <c r="B38" s="45"/>
      <c r="C38" s="317" t="s">
        <v>546</v>
      </c>
      <c r="D38" s="317" t="s">
        <v>547</v>
      </c>
      <c r="E38" s="18" t="s">
        <v>229</v>
      </c>
      <c r="F38" s="318">
        <v>3.9329999999999998</v>
      </c>
      <c r="G38" s="39"/>
      <c r="H38" s="45"/>
    </row>
    <row r="39" s="2" customFormat="1">
      <c r="A39" s="39"/>
      <c r="B39" s="45"/>
      <c r="C39" s="317" t="s">
        <v>537</v>
      </c>
      <c r="D39" s="317" t="s">
        <v>538</v>
      </c>
      <c r="E39" s="18" t="s">
        <v>229</v>
      </c>
      <c r="F39" s="318">
        <v>62.755000000000003</v>
      </c>
      <c r="G39" s="39"/>
      <c r="H39" s="45"/>
    </row>
    <row r="40" s="2" customFormat="1" ht="16.8" customHeight="1">
      <c r="A40" s="39"/>
      <c r="B40" s="45"/>
      <c r="C40" s="317" t="s">
        <v>519</v>
      </c>
      <c r="D40" s="317" t="s">
        <v>520</v>
      </c>
      <c r="E40" s="18" t="s">
        <v>229</v>
      </c>
      <c r="F40" s="318">
        <v>43.893000000000001</v>
      </c>
      <c r="G40" s="39"/>
      <c r="H40" s="45"/>
    </row>
    <row r="41" s="2" customFormat="1" ht="16.8" customHeight="1">
      <c r="A41" s="39"/>
      <c r="B41" s="45"/>
      <c r="C41" s="313" t="s">
        <v>472</v>
      </c>
      <c r="D41" s="314" t="s">
        <v>1</v>
      </c>
      <c r="E41" s="315" t="s">
        <v>1</v>
      </c>
      <c r="F41" s="316">
        <v>43.893000000000001</v>
      </c>
      <c r="G41" s="39"/>
      <c r="H41" s="45"/>
    </row>
    <row r="42" s="2" customFormat="1" ht="16.8" customHeight="1">
      <c r="A42" s="39"/>
      <c r="B42" s="45"/>
      <c r="C42" s="317" t="s">
        <v>1</v>
      </c>
      <c r="D42" s="317" t="s">
        <v>465</v>
      </c>
      <c r="E42" s="18" t="s">
        <v>1</v>
      </c>
      <c r="F42" s="318">
        <v>62.755000000000003</v>
      </c>
      <c r="G42" s="39"/>
      <c r="H42" s="45"/>
    </row>
    <row r="43" s="2" customFormat="1" ht="16.8" customHeight="1">
      <c r="A43" s="39"/>
      <c r="B43" s="45"/>
      <c r="C43" s="317" t="s">
        <v>1</v>
      </c>
      <c r="D43" s="317" t="s">
        <v>522</v>
      </c>
      <c r="E43" s="18" t="s">
        <v>1</v>
      </c>
      <c r="F43" s="318">
        <v>-14.929</v>
      </c>
      <c r="G43" s="39"/>
      <c r="H43" s="45"/>
    </row>
    <row r="44" s="2" customFormat="1" ht="16.8" customHeight="1">
      <c r="A44" s="39"/>
      <c r="B44" s="45"/>
      <c r="C44" s="317" t="s">
        <v>1</v>
      </c>
      <c r="D44" s="317" t="s">
        <v>523</v>
      </c>
      <c r="E44" s="18" t="s">
        <v>1</v>
      </c>
      <c r="F44" s="318">
        <v>-3.9329999999999998</v>
      </c>
      <c r="G44" s="39"/>
      <c r="H44" s="45"/>
    </row>
    <row r="45" s="2" customFormat="1" ht="16.8" customHeight="1">
      <c r="A45" s="39"/>
      <c r="B45" s="45"/>
      <c r="C45" s="317" t="s">
        <v>472</v>
      </c>
      <c r="D45" s="317" t="s">
        <v>236</v>
      </c>
      <c r="E45" s="18" t="s">
        <v>1</v>
      </c>
      <c r="F45" s="318">
        <v>43.893000000000001</v>
      </c>
      <c r="G45" s="39"/>
      <c r="H45" s="45"/>
    </row>
    <row r="46" s="2" customFormat="1" ht="16.8" customHeight="1">
      <c r="A46" s="39"/>
      <c r="B46" s="45"/>
      <c r="C46" s="319" t="s">
        <v>1490</v>
      </c>
      <c r="D46" s="39"/>
      <c r="E46" s="39"/>
      <c r="F46" s="39"/>
      <c r="G46" s="39"/>
      <c r="H46" s="45"/>
    </row>
    <row r="47" s="2" customFormat="1" ht="16.8" customHeight="1">
      <c r="A47" s="39"/>
      <c r="B47" s="45"/>
      <c r="C47" s="317" t="s">
        <v>519</v>
      </c>
      <c r="D47" s="317" t="s">
        <v>520</v>
      </c>
      <c r="E47" s="18" t="s">
        <v>229</v>
      </c>
      <c r="F47" s="318">
        <v>43.893000000000001</v>
      </c>
      <c r="G47" s="39"/>
      <c r="H47" s="45"/>
    </row>
    <row r="48" s="2" customFormat="1">
      <c r="A48" s="39"/>
      <c r="B48" s="45"/>
      <c r="C48" s="317" t="s">
        <v>537</v>
      </c>
      <c r="D48" s="317" t="s">
        <v>538</v>
      </c>
      <c r="E48" s="18" t="s">
        <v>229</v>
      </c>
      <c r="F48" s="318">
        <v>62.755000000000003</v>
      </c>
      <c r="G48" s="39"/>
      <c r="H48" s="45"/>
    </row>
    <row r="49" s="2" customFormat="1" ht="26.4" customHeight="1">
      <c r="A49" s="39"/>
      <c r="B49" s="45"/>
      <c r="C49" s="312" t="s">
        <v>97</v>
      </c>
      <c r="D49" s="312" t="s">
        <v>98</v>
      </c>
      <c r="E49" s="39"/>
      <c r="F49" s="39"/>
      <c r="G49" s="39"/>
      <c r="H49" s="45"/>
    </row>
    <row r="50" s="2" customFormat="1" ht="16.8" customHeight="1">
      <c r="A50" s="39"/>
      <c r="B50" s="45"/>
      <c r="C50" s="313" t="s">
        <v>465</v>
      </c>
      <c r="D50" s="314" t="s">
        <v>1</v>
      </c>
      <c r="E50" s="315" t="s">
        <v>1</v>
      </c>
      <c r="F50" s="316">
        <v>118.78100000000001</v>
      </c>
      <c r="G50" s="39"/>
      <c r="H50" s="45"/>
    </row>
    <row r="51" s="2" customFormat="1" ht="16.8" customHeight="1">
      <c r="A51" s="39"/>
      <c r="B51" s="45"/>
      <c r="C51" s="317" t="s">
        <v>1</v>
      </c>
      <c r="D51" s="317" t="s">
        <v>822</v>
      </c>
      <c r="E51" s="18" t="s">
        <v>1</v>
      </c>
      <c r="F51" s="318">
        <v>4.1859999999999999</v>
      </c>
      <c r="G51" s="39"/>
      <c r="H51" s="45"/>
    </row>
    <row r="52" s="2" customFormat="1" ht="16.8" customHeight="1">
      <c r="A52" s="39"/>
      <c r="B52" s="45"/>
      <c r="C52" s="317" t="s">
        <v>1</v>
      </c>
      <c r="D52" s="317" t="s">
        <v>823</v>
      </c>
      <c r="E52" s="18" t="s">
        <v>1</v>
      </c>
      <c r="F52" s="318">
        <v>56.418999999999997</v>
      </c>
      <c r="G52" s="39"/>
      <c r="H52" s="45"/>
    </row>
    <row r="53" s="2" customFormat="1" ht="16.8" customHeight="1">
      <c r="A53" s="39"/>
      <c r="B53" s="45"/>
      <c r="C53" s="317" t="s">
        <v>1</v>
      </c>
      <c r="D53" s="317" t="s">
        <v>824</v>
      </c>
      <c r="E53" s="18" t="s">
        <v>1</v>
      </c>
      <c r="F53" s="318">
        <v>46.655999999999999</v>
      </c>
      <c r="G53" s="39"/>
      <c r="H53" s="45"/>
    </row>
    <row r="54" s="2" customFormat="1" ht="16.8" customHeight="1">
      <c r="A54" s="39"/>
      <c r="B54" s="45"/>
      <c r="C54" s="317" t="s">
        <v>1</v>
      </c>
      <c r="D54" s="317" t="s">
        <v>825</v>
      </c>
      <c r="E54" s="18" t="s">
        <v>1</v>
      </c>
      <c r="F54" s="318">
        <v>11.52</v>
      </c>
      <c r="G54" s="39"/>
      <c r="H54" s="45"/>
    </row>
    <row r="55" s="2" customFormat="1" ht="16.8" customHeight="1">
      <c r="A55" s="39"/>
      <c r="B55" s="45"/>
      <c r="C55" s="317" t="s">
        <v>465</v>
      </c>
      <c r="D55" s="317" t="s">
        <v>483</v>
      </c>
      <c r="E55" s="18" t="s">
        <v>1</v>
      </c>
      <c r="F55" s="318">
        <v>118.78100000000001</v>
      </c>
      <c r="G55" s="39"/>
      <c r="H55" s="45"/>
    </row>
    <row r="56" s="2" customFormat="1" ht="16.8" customHeight="1">
      <c r="A56" s="39"/>
      <c r="B56" s="45"/>
      <c r="C56" s="319" t="s">
        <v>1490</v>
      </c>
      <c r="D56" s="39"/>
      <c r="E56" s="39"/>
      <c r="F56" s="39"/>
      <c r="G56" s="39"/>
      <c r="H56" s="45"/>
    </row>
    <row r="57" s="2" customFormat="1">
      <c r="A57" s="39"/>
      <c r="B57" s="45"/>
      <c r="C57" s="317" t="s">
        <v>477</v>
      </c>
      <c r="D57" s="317" t="s">
        <v>478</v>
      </c>
      <c r="E57" s="18" t="s">
        <v>229</v>
      </c>
      <c r="F57" s="318">
        <v>11.878</v>
      </c>
      <c r="G57" s="39"/>
      <c r="H57" s="45"/>
    </row>
    <row r="58" s="2" customFormat="1">
      <c r="A58" s="39"/>
      <c r="B58" s="45"/>
      <c r="C58" s="317" t="s">
        <v>485</v>
      </c>
      <c r="D58" s="317" t="s">
        <v>486</v>
      </c>
      <c r="E58" s="18" t="s">
        <v>229</v>
      </c>
      <c r="F58" s="318">
        <v>11.878</v>
      </c>
      <c r="G58" s="39"/>
      <c r="H58" s="45"/>
    </row>
    <row r="59" s="2" customFormat="1">
      <c r="A59" s="39"/>
      <c r="B59" s="45"/>
      <c r="C59" s="317" t="s">
        <v>489</v>
      </c>
      <c r="D59" s="317" t="s">
        <v>490</v>
      </c>
      <c r="E59" s="18" t="s">
        <v>229</v>
      </c>
      <c r="F59" s="318">
        <v>41.573</v>
      </c>
      <c r="G59" s="39"/>
      <c r="H59" s="45"/>
    </row>
    <row r="60" s="2" customFormat="1">
      <c r="A60" s="39"/>
      <c r="B60" s="45"/>
      <c r="C60" s="317" t="s">
        <v>493</v>
      </c>
      <c r="D60" s="317" t="s">
        <v>494</v>
      </c>
      <c r="E60" s="18" t="s">
        <v>229</v>
      </c>
      <c r="F60" s="318">
        <v>41.573</v>
      </c>
      <c r="G60" s="39"/>
      <c r="H60" s="45"/>
    </row>
    <row r="61" s="2" customFormat="1">
      <c r="A61" s="39"/>
      <c r="B61" s="45"/>
      <c r="C61" s="317" t="s">
        <v>497</v>
      </c>
      <c r="D61" s="317" t="s">
        <v>498</v>
      </c>
      <c r="E61" s="18" t="s">
        <v>229</v>
      </c>
      <c r="F61" s="318">
        <v>11.878</v>
      </c>
      <c r="G61" s="39"/>
      <c r="H61" s="45"/>
    </row>
    <row r="62" s="2" customFormat="1">
      <c r="A62" s="39"/>
      <c r="B62" s="45"/>
      <c r="C62" s="317" t="s">
        <v>513</v>
      </c>
      <c r="D62" s="317" t="s">
        <v>514</v>
      </c>
      <c r="E62" s="18" t="s">
        <v>229</v>
      </c>
      <c r="F62" s="318">
        <v>118.78100000000001</v>
      </c>
      <c r="G62" s="39"/>
      <c r="H62" s="45"/>
    </row>
    <row r="63" s="2" customFormat="1" ht="16.8" customHeight="1">
      <c r="A63" s="39"/>
      <c r="B63" s="45"/>
      <c r="C63" s="317" t="s">
        <v>509</v>
      </c>
      <c r="D63" s="317" t="s">
        <v>510</v>
      </c>
      <c r="E63" s="18" t="s">
        <v>229</v>
      </c>
      <c r="F63" s="318">
        <v>118.78100000000001</v>
      </c>
      <c r="G63" s="39"/>
      <c r="H63" s="45"/>
    </row>
    <row r="64" s="2" customFormat="1" ht="16.8" customHeight="1">
      <c r="A64" s="39"/>
      <c r="B64" s="45"/>
      <c r="C64" s="317" t="s">
        <v>519</v>
      </c>
      <c r="D64" s="317" t="s">
        <v>850</v>
      </c>
      <c r="E64" s="18" t="s">
        <v>229</v>
      </c>
      <c r="F64" s="318">
        <v>79.819999999999993</v>
      </c>
      <c r="G64" s="39"/>
      <c r="H64" s="45"/>
    </row>
    <row r="65" s="2" customFormat="1" ht="16.8" customHeight="1">
      <c r="A65" s="39"/>
      <c r="B65" s="45"/>
      <c r="C65" s="313" t="s">
        <v>468</v>
      </c>
      <c r="D65" s="314" t="s">
        <v>1</v>
      </c>
      <c r="E65" s="315" t="s">
        <v>1</v>
      </c>
      <c r="F65" s="316">
        <v>28.041</v>
      </c>
      <c r="G65" s="39"/>
      <c r="H65" s="45"/>
    </row>
    <row r="66" s="2" customFormat="1" ht="16.8" customHeight="1">
      <c r="A66" s="39"/>
      <c r="B66" s="45"/>
      <c r="C66" s="317" t="s">
        <v>1</v>
      </c>
      <c r="D66" s="317" t="s">
        <v>856</v>
      </c>
      <c r="E66" s="18" t="s">
        <v>1</v>
      </c>
      <c r="F66" s="318">
        <v>1.196</v>
      </c>
      <c r="G66" s="39"/>
      <c r="H66" s="45"/>
    </row>
    <row r="67" s="2" customFormat="1" ht="16.8" customHeight="1">
      <c r="A67" s="39"/>
      <c r="B67" s="45"/>
      <c r="C67" s="317" t="s">
        <v>1</v>
      </c>
      <c r="D67" s="317" t="s">
        <v>857</v>
      </c>
      <c r="E67" s="18" t="s">
        <v>1</v>
      </c>
      <c r="F67" s="318">
        <v>12.265000000000001</v>
      </c>
      <c r="G67" s="39"/>
      <c r="H67" s="45"/>
    </row>
    <row r="68" s="2" customFormat="1" ht="16.8" customHeight="1">
      <c r="A68" s="39"/>
      <c r="B68" s="45"/>
      <c r="C68" s="317" t="s">
        <v>1</v>
      </c>
      <c r="D68" s="317" t="s">
        <v>858</v>
      </c>
      <c r="E68" s="18" t="s">
        <v>1</v>
      </c>
      <c r="F68" s="318">
        <v>14.58</v>
      </c>
      <c r="G68" s="39"/>
      <c r="H68" s="45"/>
    </row>
    <row r="69" s="2" customFormat="1" ht="16.8" customHeight="1">
      <c r="A69" s="39"/>
      <c r="B69" s="45"/>
      <c r="C69" s="317" t="s">
        <v>468</v>
      </c>
      <c r="D69" s="317" t="s">
        <v>236</v>
      </c>
      <c r="E69" s="18" t="s">
        <v>1</v>
      </c>
      <c r="F69" s="318">
        <v>28.041</v>
      </c>
      <c r="G69" s="39"/>
      <c r="H69" s="45"/>
    </row>
    <row r="70" s="2" customFormat="1" ht="16.8" customHeight="1">
      <c r="A70" s="39"/>
      <c r="B70" s="45"/>
      <c r="C70" s="319" t="s">
        <v>1490</v>
      </c>
      <c r="D70" s="39"/>
      <c r="E70" s="39"/>
      <c r="F70" s="39"/>
      <c r="G70" s="39"/>
      <c r="H70" s="45"/>
    </row>
    <row r="71" s="2" customFormat="1" ht="16.8" customHeight="1">
      <c r="A71" s="39"/>
      <c r="B71" s="45"/>
      <c r="C71" s="317" t="s">
        <v>528</v>
      </c>
      <c r="D71" s="317" t="s">
        <v>529</v>
      </c>
      <c r="E71" s="18" t="s">
        <v>229</v>
      </c>
      <c r="F71" s="318">
        <v>28.041</v>
      </c>
      <c r="G71" s="39"/>
      <c r="H71" s="45"/>
    </row>
    <row r="72" s="2" customFormat="1">
      <c r="A72" s="39"/>
      <c r="B72" s="45"/>
      <c r="C72" s="317" t="s">
        <v>537</v>
      </c>
      <c r="D72" s="317" t="s">
        <v>538</v>
      </c>
      <c r="E72" s="18" t="s">
        <v>229</v>
      </c>
      <c r="F72" s="318">
        <v>112.78100000000001</v>
      </c>
      <c r="G72" s="39"/>
      <c r="H72" s="45"/>
    </row>
    <row r="73" s="2" customFormat="1" ht="16.8" customHeight="1">
      <c r="A73" s="39"/>
      <c r="B73" s="45"/>
      <c r="C73" s="317" t="s">
        <v>519</v>
      </c>
      <c r="D73" s="317" t="s">
        <v>850</v>
      </c>
      <c r="E73" s="18" t="s">
        <v>229</v>
      </c>
      <c r="F73" s="318">
        <v>79.819999999999993</v>
      </c>
      <c r="G73" s="39"/>
      <c r="H73" s="45"/>
    </row>
    <row r="74" s="2" customFormat="1" ht="16.8" customHeight="1">
      <c r="A74" s="39"/>
      <c r="B74" s="45"/>
      <c r="C74" s="313" t="s">
        <v>470</v>
      </c>
      <c r="D74" s="314" t="s">
        <v>1</v>
      </c>
      <c r="E74" s="315" t="s">
        <v>1</v>
      </c>
      <c r="F74" s="316">
        <v>4.9199999999999999</v>
      </c>
      <c r="G74" s="39"/>
      <c r="H74" s="45"/>
    </row>
    <row r="75" s="2" customFormat="1" ht="16.8" customHeight="1">
      <c r="A75" s="39"/>
      <c r="B75" s="45"/>
      <c r="C75" s="317" t="s">
        <v>1</v>
      </c>
      <c r="D75" s="317" t="s">
        <v>868</v>
      </c>
      <c r="E75" s="18" t="s">
        <v>1</v>
      </c>
      <c r="F75" s="318">
        <v>0.26000000000000001</v>
      </c>
      <c r="G75" s="39"/>
      <c r="H75" s="45"/>
    </row>
    <row r="76" s="2" customFormat="1" ht="16.8" customHeight="1">
      <c r="A76" s="39"/>
      <c r="B76" s="45"/>
      <c r="C76" s="317" t="s">
        <v>1</v>
      </c>
      <c r="D76" s="317" t="s">
        <v>869</v>
      </c>
      <c r="E76" s="18" t="s">
        <v>1</v>
      </c>
      <c r="F76" s="318">
        <v>2.23</v>
      </c>
      <c r="G76" s="39"/>
      <c r="H76" s="45"/>
    </row>
    <row r="77" s="2" customFormat="1" ht="16.8" customHeight="1">
      <c r="A77" s="39"/>
      <c r="B77" s="45"/>
      <c r="C77" s="317" t="s">
        <v>1</v>
      </c>
      <c r="D77" s="317" t="s">
        <v>870</v>
      </c>
      <c r="E77" s="18" t="s">
        <v>1</v>
      </c>
      <c r="F77" s="318">
        <v>2.4300000000000002</v>
      </c>
      <c r="G77" s="39"/>
      <c r="H77" s="45"/>
    </row>
    <row r="78" s="2" customFormat="1" ht="16.8" customHeight="1">
      <c r="A78" s="39"/>
      <c r="B78" s="45"/>
      <c r="C78" s="317" t="s">
        <v>470</v>
      </c>
      <c r="D78" s="317" t="s">
        <v>236</v>
      </c>
      <c r="E78" s="18" t="s">
        <v>1</v>
      </c>
      <c r="F78" s="318">
        <v>4.9199999999999999</v>
      </c>
      <c r="G78" s="39"/>
      <c r="H78" s="45"/>
    </row>
    <row r="79" s="2" customFormat="1" ht="16.8" customHeight="1">
      <c r="A79" s="39"/>
      <c r="B79" s="45"/>
      <c r="C79" s="319" t="s">
        <v>1490</v>
      </c>
      <c r="D79" s="39"/>
      <c r="E79" s="39"/>
      <c r="F79" s="39"/>
      <c r="G79" s="39"/>
      <c r="H79" s="45"/>
    </row>
    <row r="80" s="2" customFormat="1" ht="16.8" customHeight="1">
      <c r="A80" s="39"/>
      <c r="B80" s="45"/>
      <c r="C80" s="317" t="s">
        <v>546</v>
      </c>
      <c r="D80" s="317" t="s">
        <v>547</v>
      </c>
      <c r="E80" s="18" t="s">
        <v>229</v>
      </c>
      <c r="F80" s="318">
        <v>4.9199999999999999</v>
      </c>
      <c r="G80" s="39"/>
      <c r="H80" s="45"/>
    </row>
    <row r="81" s="2" customFormat="1">
      <c r="A81" s="39"/>
      <c r="B81" s="45"/>
      <c r="C81" s="317" t="s">
        <v>537</v>
      </c>
      <c r="D81" s="317" t="s">
        <v>538</v>
      </c>
      <c r="E81" s="18" t="s">
        <v>229</v>
      </c>
      <c r="F81" s="318">
        <v>112.78100000000001</v>
      </c>
      <c r="G81" s="39"/>
      <c r="H81" s="45"/>
    </row>
    <row r="82" s="2" customFormat="1" ht="16.8" customHeight="1">
      <c r="A82" s="39"/>
      <c r="B82" s="45"/>
      <c r="C82" s="317" t="s">
        <v>519</v>
      </c>
      <c r="D82" s="317" t="s">
        <v>850</v>
      </c>
      <c r="E82" s="18" t="s">
        <v>229</v>
      </c>
      <c r="F82" s="318">
        <v>79.819999999999993</v>
      </c>
      <c r="G82" s="39"/>
      <c r="H82" s="45"/>
    </row>
    <row r="83" s="2" customFormat="1" ht="16.8" customHeight="1">
      <c r="A83" s="39"/>
      <c r="B83" s="45"/>
      <c r="C83" s="313" t="s">
        <v>472</v>
      </c>
      <c r="D83" s="314" t="s">
        <v>1</v>
      </c>
      <c r="E83" s="315" t="s">
        <v>1</v>
      </c>
      <c r="F83" s="316">
        <v>79.819999999999993</v>
      </c>
      <c r="G83" s="39"/>
      <c r="H83" s="45"/>
    </row>
    <row r="84" s="2" customFormat="1" ht="16.8" customHeight="1">
      <c r="A84" s="39"/>
      <c r="B84" s="45"/>
      <c r="C84" s="317" t="s">
        <v>1</v>
      </c>
      <c r="D84" s="317" t="s">
        <v>465</v>
      </c>
      <c r="E84" s="18" t="s">
        <v>1</v>
      </c>
      <c r="F84" s="318">
        <v>118.78100000000001</v>
      </c>
      <c r="G84" s="39"/>
      <c r="H84" s="45"/>
    </row>
    <row r="85" s="2" customFormat="1" ht="16.8" customHeight="1">
      <c r="A85" s="39"/>
      <c r="B85" s="45"/>
      <c r="C85" s="317" t="s">
        <v>1</v>
      </c>
      <c r="D85" s="317" t="s">
        <v>522</v>
      </c>
      <c r="E85" s="18" t="s">
        <v>1</v>
      </c>
      <c r="F85" s="318">
        <v>-28.041</v>
      </c>
      <c r="G85" s="39"/>
      <c r="H85" s="45"/>
    </row>
    <row r="86" s="2" customFormat="1" ht="16.8" customHeight="1">
      <c r="A86" s="39"/>
      <c r="B86" s="45"/>
      <c r="C86" s="317" t="s">
        <v>1</v>
      </c>
      <c r="D86" s="317" t="s">
        <v>523</v>
      </c>
      <c r="E86" s="18" t="s">
        <v>1</v>
      </c>
      <c r="F86" s="318">
        <v>-4.9199999999999999</v>
      </c>
      <c r="G86" s="39"/>
      <c r="H86" s="45"/>
    </row>
    <row r="87" s="2" customFormat="1" ht="16.8" customHeight="1">
      <c r="A87" s="39"/>
      <c r="B87" s="45"/>
      <c r="C87" s="317" t="s">
        <v>1</v>
      </c>
      <c r="D87" s="317" t="s">
        <v>852</v>
      </c>
      <c r="E87" s="18" t="s">
        <v>1</v>
      </c>
      <c r="F87" s="318">
        <v>-6</v>
      </c>
      <c r="G87" s="39"/>
      <c r="H87" s="45"/>
    </row>
    <row r="88" s="2" customFormat="1" ht="16.8" customHeight="1">
      <c r="A88" s="39"/>
      <c r="B88" s="45"/>
      <c r="C88" s="317" t="s">
        <v>472</v>
      </c>
      <c r="D88" s="317" t="s">
        <v>236</v>
      </c>
      <c r="E88" s="18" t="s">
        <v>1</v>
      </c>
      <c r="F88" s="318">
        <v>79.819999999999993</v>
      </c>
      <c r="G88" s="39"/>
      <c r="H88" s="45"/>
    </row>
    <row r="89" s="2" customFormat="1" ht="16.8" customHeight="1">
      <c r="A89" s="39"/>
      <c r="B89" s="45"/>
      <c r="C89" s="319" t="s">
        <v>1490</v>
      </c>
      <c r="D89" s="39"/>
      <c r="E89" s="39"/>
      <c r="F89" s="39"/>
      <c r="G89" s="39"/>
      <c r="H89" s="45"/>
    </row>
    <row r="90" s="2" customFormat="1" ht="16.8" customHeight="1">
      <c r="A90" s="39"/>
      <c r="B90" s="45"/>
      <c r="C90" s="317" t="s">
        <v>519</v>
      </c>
      <c r="D90" s="317" t="s">
        <v>850</v>
      </c>
      <c r="E90" s="18" t="s">
        <v>229</v>
      </c>
      <c r="F90" s="318">
        <v>79.819999999999993</v>
      </c>
      <c r="G90" s="39"/>
      <c r="H90" s="45"/>
    </row>
    <row r="91" s="2" customFormat="1">
      <c r="A91" s="39"/>
      <c r="B91" s="45"/>
      <c r="C91" s="317" t="s">
        <v>537</v>
      </c>
      <c r="D91" s="317" t="s">
        <v>538</v>
      </c>
      <c r="E91" s="18" t="s">
        <v>229</v>
      </c>
      <c r="F91" s="318">
        <v>112.78100000000001</v>
      </c>
      <c r="G91" s="39"/>
      <c r="H91" s="45"/>
    </row>
    <row r="92" s="2" customFormat="1" ht="26.4" customHeight="1">
      <c r="A92" s="39"/>
      <c r="B92" s="45"/>
      <c r="C92" s="312" t="s">
        <v>103</v>
      </c>
      <c r="D92" s="312" t="s">
        <v>104</v>
      </c>
      <c r="E92" s="39"/>
      <c r="F92" s="39"/>
      <c r="G92" s="39"/>
      <c r="H92" s="45"/>
    </row>
    <row r="93" s="2" customFormat="1" ht="16.8" customHeight="1">
      <c r="A93" s="39"/>
      <c r="B93" s="45"/>
      <c r="C93" s="313" t="s">
        <v>465</v>
      </c>
      <c r="D93" s="314" t="s">
        <v>1</v>
      </c>
      <c r="E93" s="315" t="s">
        <v>1</v>
      </c>
      <c r="F93" s="316">
        <v>85.697999999999993</v>
      </c>
      <c r="G93" s="39"/>
      <c r="H93" s="45"/>
    </row>
    <row r="94" s="2" customFormat="1" ht="16.8" customHeight="1">
      <c r="A94" s="39"/>
      <c r="B94" s="45"/>
      <c r="C94" s="317" t="s">
        <v>1</v>
      </c>
      <c r="D94" s="317" t="s">
        <v>1038</v>
      </c>
      <c r="E94" s="18" t="s">
        <v>1</v>
      </c>
      <c r="F94" s="318">
        <v>66.528000000000006</v>
      </c>
      <c r="G94" s="39"/>
      <c r="H94" s="45"/>
    </row>
    <row r="95" s="2" customFormat="1" ht="16.8" customHeight="1">
      <c r="A95" s="39"/>
      <c r="B95" s="45"/>
      <c r="C95" s="317" t="s">
        <v>1</v>
      </c>
      <c r="D95" s="317" t="s">
        <v>1039</v>
      </c>
      <c r="E95" s="18" t="s">
        <v>1</v>
      </c>
      <c r="F95" s="318">
        <v>13.77</v>
      </c>
      <c r="G95" s="39"/>
      <c r="H95" s="45"/>
    </row>
    <row r="96" s="2" customFormat="1" ht="16.8" customHeight="1">
      <c r="A96" s="39"/>
      <c r="B96" s="45"/>
      <c r="C96" s="317" t="s">
        <v>1</v>
      </c>
      <c r="D96" s="317" t="s">
        <v>1040</v>
      </c>
      <c r="E96" s="18" t="s">
        <v>1</v>
      </c>
      <c r="F96" s="318">
        <v>5.4000000000000004</v>
      </c>
      <c r="G96" s="39"/>
      <c r="H96" s="45"/>
    </row>
    <row r="97" s="2" customFormat="1" ht="16.8" customHeight="1">
      <c r="A97" s="39"/>
      <c r="B97" s="45"/>
      <c r="C97" s="317" t="s">
        <v>465</v>
      </c>
      <c r="D97" s="317" t="s">
        <v>483</v>
      </c>
      <c r="E97" s="18" t="s">
        <v>1</v>
      </c>
      <c r="F97" s="318">
        <v>85.697999999999993</v>
      </c>
      <c r="G97" s="39"/>
      <c r="H97" s="45"/>
    </row>
    <row r="98" s="2" customFormat="1" ht="16.8" customHeight="1">
      <c r="A98" s="39"/>
      <c r="B98" s="45"/>
      <c r="C98" s="319" t="s">
        <v>1490</v>
      </c>
      <c r="D98" s="39"/>
      <c r="E98" s="39"/>
      <c r="F98" s="39"/>
      <c r="G98" s="39"/>
      <c r="H98" s="45"/>
    </row>
    <row r="99" s="2" customFormat="1">
      <c r="A99" s="39"/>
      <c r="B99" s="45"/>
      <c r="C99" s="317" t="s">
        <v>477</v>
      </c>
      <c r="D99" s="317" t="s">
        <v>478</v>
      </c>
      <c r="E99" s="18" t="s">
        <v>229</v>
      </c>
      <c r="F99" s="318">
        <v>8.5700000000000003</v>
      </c>
      <c r="G99" s="39"/>
      <c r="H99" s="45"/>
    </row>
    <row r="100" s="2" customFormat="1">
      <c r="A100" s="39"/>
      <c r="B100" s="45"/>
      <c r="C100" s="317" t="s">
        <v>485</v>
      </c>
      <c r="D100" s="317" t="s">
        <v>486</v>
      </c>
      <c r="E100" s="18" t="s">
        <v>229</v>
      </c>
      <c r="F100" s="318">
        <v>8.5700000000000003</v>
      </c>
      <c r="G100" s="39"/>
      <c r="H100" s="45"/>
    </row>
    <row r="101" s="2" customFormat="1">
      <c r="A101" s="39"/>
      <c r="B101" s="45"/>
      <c r="C101" s="317" t="s">
        <v>489</v>
      </c>
      <c r="D101" s="317" t="s">
        <v>490</v>
      </c>
      <c r="E101" s="18" t="s">
        <v>229</v>
      </c>
      <c r="F101" s="318">
        <v>29.994</v>
      </c>
      <c r="G101" s="39"/>
      <c r="H101" s="45"/>
    </row>
    <row r="102" s="2" customFormat="1">
      <c r="A102" s="39"/>
      <c r="B102" s="45"/>
      <c r="C102" s="317" t="s">
        <v>493</v>
      </c>
      <c r="D102" s="317" t="s">
        <v>494</v>
      </c>
      <c r="E102" s="18" t="s">
        <v>229</v>
      </c>
      <c r="F102" s="318">
        <v>29.994</v>
      </c>
      <c r="G102" s="39"/>
      <c r="H102" s="45"/>
    </row>
    <row r="103" s="2" customFormat="1">
      <c r="A103" s="39"/>
      <c r="B103" s="45"/>
      <c r="C103" s="317" t="s">
        <v>497</v>
      </c>
      <c r="D103" s="317" t="s">
        <v>498</v>
      </c>
      <c r="E103" s="18" t="s">
        <v>229</v>
      </c>
      <c r="F103" s="318">
        <v>8.5700000000000003</v>
      </c>
      <c r="G103" s="39"/>
      <c r="H103" s="45"/>
    </row>
    <row r="104" s="2" customFormat="1">
      <c r="A104" s="39"/>
      <c r="B104" s="45"/>
      <c r="C104" s="317" t="s">
        <v>513</v>
      </c>
      <c r="D104" s="317" t="s">
        <v>514</v>
      </c>
      <c r="E104" s="18" t="s">
        <v>229</v>
      </c>
      <c r="F104" s="318">
        <v>85.697999999999993</v>
      </c>
      <c r="G104" s="39"/>
      <c r="H104" s="45"/>
    </row>
    <row r="105" s="2" customFormat="1" ht="16.8" customHeight="1">
      <c r="A105" s="39"/>
      <c r="B105" s="45"/>
      <c r="C105" s="317" t="s">
        <v>509</v>
      </c>
      <c r="D105" s="317" t="s">
        <v>510</v>
      </c>
      <c r="E105" s="18" t="s">
        <v>229</v>
      </c>
      <c r="F105" s="318">
        <v>85.697999999999993</v>
      </c>
      <c r="G105" s="39"/>
      <c r="H105" s="45"/>
    </row>
    <row r="106" s="2" customFormat="1">
      <c r="A106" s="39"/>
      <c r="B106" s="45"/>
      <c r="C106" s="317" t="s">
        <v>260</v>
      </c>
      <c r="D106" s="317" t="s">
        <v>516</v>
      </c>
      <c r="E106" s="18" t="s">
        <v>257</v>
      </c>
      <c r="F106" s="318">
        <v>154.256</v>
      </c>
      <c r="G106" s="39"/>
      <c r="H106" s="45"/>
    </row>
    <row r="107" s="2" customFormat="1" ht="16.8" customHeight="1">
      <c r="A107" s="39"/>
      <c r="B107" s="45"/>
      <c r="C107" s="317" t="s">
        <v>269</v>
      </c>
      <c r="D107" s="317" t="s">
        <v>270</v>
      </c>
      <c r="E107" s="18" t="s">
        <v>229</v>
      </c>
      <c r="F107" s="318">
        <v>85.697999999999993</v>
      </c>
      <c r="G107" s="39"/>
      <c r="H107" s="45"/>
    </row>
    <row r="108" s="2" customFormat="1" ht="16.8" customHeight="1">
      <c r="A108" s="39"/>
      <c r="B108" s="45"/>
      <c r="C108" s="317" t="s">
        <v>519</v>
      </c>
      <c r="D108" s="317" t="s">
        <v>850</v>
      </c>
      <c r="E108" s="18" t="s">
        <v>229</v>
      </c>
      <c r="F108" s="318">
        <v>49.137999999999998</v>
      </c>
      <c r="G108" s="39"/>
      <c r="H108" s="45"/>
    </row>
    <row r="109" s="2" customFormat="1" ht="16.8" customHeight="1">
      <c r="A109" s="39"/>
      <c r="B109" s="45"/>
      <c r="C109" s="313" t="s">
        <v>468</v>
      </c>
      <c r="D109" s="314" t="s">
        <v>1</v>
      </c>
      <c r="E109" s="315" t="s">
        <v>1</v>
      </c>
      <c r="F109" s="316">
        <v>9.0749999999999993</v>
      </c>
      <c r="G109" s="39"/>
      <c r="H109" s="45"/>
    </row>
    <row r="110" s="2" customFormat="1" ht="16.8" customHeight="1">
      <c r="A110" s="39"/>
      <c r="B110" s="45"/>
      <c r="C110" s="317" t="s">
        <v>1</v>
      </c>
      <c r="D110" s="317" t="s">
        <v>1060</v>
      </c>
      <c r="E110" s="18" t="s">
        <v>1</v>
      </c>
      <c r="F110" s="318">
        <v>9.0749999999999993</v>
      </c>
      <c r="G110" s="39"/>
      <c r="H110" s="45"/>
    </row>
    <row r="111" s="2" customFormat="1" ht="16.8" customHeight="1">
      <c r="A111" s="39"/>
      <c r="B111" s="45"/>
      <c r="C111" s="317" t="s">
        <v>468</v>
      </c>
      <c r="D111" s="317" t="s">
        <v>236</v>
      </c>
      <c r="E111" s="18" t="s">
        <v>1</v>
      </c>
      <c r="F111" s="318">
        <v>9.0749999999999993</v>
      </c>
      <c r="G111" s="39"/>
      <c r="H111" s="45"/>
    </row>
    <row r="112" s="2" customFormat="1" ht="16.8" customHeight="1">
      <c r="A112" s="39"/>
      <c r="B112" s="45"/>
      <c r="C112" s="319" t="s">
        <v>1490</v>
      </c>
      <c r="D112" s="39"/>
      <c r="E112" s="39"/>
      <c r="F112" s="39"/>
      <c r="G112" s="39"/>
      <c r="H112" s="45"/>
    </row>
    <row r="113" s="2" customFormat="1" ht="16.8" customHeight="1">
      <c r="A113" s="39"/>
      <c r="B113" s="45"/>
      <c r="C113" s="317" t="s">
        <v>528</v>
      </c>
      <c r="D113" s="317" t="s">
        <v>529</v>
      </c>
      <c r="E113" s="18" t="s">
        <v>229</v>
      </c>
      <c r="F113" s="318">
        <v>9.0749999999999993</v>
      </c>
      <c r="G113" s="39"/>
      <c r="H113" s="45"/>
    </row>
    <row r="114" s="2" customFormat="1">
      <c r="A114" s="39"/>
      <c r="B114" s="45"/>
      <c r="C114" s="317" t="s">
        <v>537</v>
      </c>
      <c r="D114" s="317" t="s">
        <v>538</v>
      </c>
      <c r="E114" s="18" t="s">
        <v>229</v>
      </c>
      <c r="F114" s="318">
        <v>59.863</v>
      </c>
      <c r="G114" s="39"/>
      <c r="H114" s="45"/>
    </row>
    <row r="115" s="2" customFormat="1" ht="16.8" customHeight="1">
      <c r="A115" s="39"/>
      <c r="B115" s="45"/>
      <c r="C115" s="317" t="s">
        <v>519</v>
      </c>
      <c r="D115" s="317" t="s">
        <v>850</v>
      </c>
      <c r="E115" s="18" t="s">
        <v>229</v>
      </c>
      <c r="F115" s="318">
        <v>49.137999999999998</v>
      </c>
      <c r="G115" s="39"/>
      <c r="H115" s="45"/>
    </row>
    <row r="116" s="2" customFormat="1" ht="16.8" customHeight="1">
      <c r="A116" s="39"/>
      <c r="B116" s="45"/>
      <c r="C116" s="313" t="s">
        <v>470</v>
      </c>
      <c r="D116" s="314" t="s">
        <v>1</v>
      </c>
      <c r="E116" s="315" t="s">
        <v>1</v>
      </c>
      <c r="F116" s="316">
        <v>1.6499999999999999</v>
      </c>
      <c r="G116" s="39"/>
      <c r="H116" s="45"/>
    </row>
    <row r="117" s="2" customFormat="1" ht="16.8" customHeight="1">
      <c r="A117" s="39"/>
      <c r="B117" s="45"/>
      <c r="C117" s="317" t="s">
        <v>1</v>
      </c>
      <c r="D117" s="317" t="s">
        <v>1066</v>
      </c>
      <c r="E117" s="18" t="s">
        <v>1</v>
      </c>
      <c r="F117" s="318">
        <v>1.6499999999999999</v>
      </c>
      <c r="G117" s="39"/>
      <c r="H117" s="45"/>
    </row>
    <row r="118" s="2" customFormat="1" ht="16.8" customHeight="1">
      <c r="A118" s="39"/>
      <c r="B118" s="45"/>
      <c r="C118" s="317" t="s">
        <v>470</v>
      </c>
      <c r="D118" s="317" t="s">
        <v>236</v>
      </c>
      <c r="E118" s="18" t="s">
        <v>1</v>
      </c>
      <c r="F118" s="318">
        <v>1.6499999999999999</v>
      </c>
      <c r="G118" s="39"/>
      <c r="H118" s="45"/>
    </row>
    <row r="119" s="2" customFormat="1" ht="16.8" customHeight="1">
      <c r="A119" s="39"/>
      <c r="B119" s="45"/>
      <c r="C119" s="319" t="s">
        <v>1490</v>
      </c>
      <c r="D119" s="39"/>
      <c r="E119" s="39"/>
      <c r="F119" s="39"/>
      <c r="G119" s="39"/>
      <c r="H119" s="45"/>
    </row>
    <row r="120" s="2" customFormat="1" ht="16.8" customHeight="1">
      <c r="A120" s="39"/>
      <c r="B120" s="45"/>
      <c r="C120" s="317" t="s">
        <v>546</v>
      </c>
      <c r="D120" s="317" t="s">
        <v>547</v>
      </c>
      <c r="E120" s="18" t="s">
        <v>229</v>
      </c>
      <c r="F120" s="318">
        <v>1.6499999999999999</v>
      </c>
      <c r="G120" s="39"/>
      <c r="H120" s="45"/>
    </row>
    <row r="121" s="2" customFormat="1">
      <c r="A121" s="39"/>
      <c r="B121" s="45"/>
      <c r="C121" s="317" t="s">
        <v>537</v>
      </c>
      <c r="D121" s="317" t="s">
        <v>538</v>
      </c>
      <c r="E121" s="18" t="s">
        <v>229</v>
      </c>
      <c r="F121" s="318">
        <v>59.863</v>
      </c>
      <c r="G121" s="39"/>
      <c r="H121" s="45"/>
    </row>
    <row r="122" s="2" customFormat="1" ht="16.8" customHeight="1">
      <c r="A122" s="39"/>
      <c r="B122" s="45"/>
      <c r="C122" s="317" t="s">
        <v>519</v>
      </c>
      <c r="D122" s="317" t="s">
        <v>850</v>
      </c>
      <c r="E122" s="18" t="s">
        <v>229</v>
      </c>
      <c r="F122" s="318">
        <v>49.137999999999998</v>
      </c>
      <c r="G122" s="39"/>
      <c r="H122" s="45"/>
    </row>
    <row r="123" s="2" customFormat="1" ht="16.8" customHeight="1">
      <c r="A123" s="39"/>
      <c r="B123" s="45"/>
      <c r="C123" s="313" t="s">
        <v>472</v>
      </c>
      <c r="D123" s="314" t="s">
        <v>1</v>
      </c>
      <c r="E123" s="315" t="s">
        <v>1</v>
      </c>
      <c r="F123" s="316">
        <v>49.137999999999998</v>
      </c>
      <c r="G123" s="39"/>
      <c r="H123" s="45"/>
    </row>
    <row r="124" s="2" customFormat="1" ht="16.8" customHeight="1">
      <c r="A124" s="39"/>
      <c r="B124" s="45"/>
      <c r="C124" s="317" t="s">
        <v>1</v>
      </c>
      <c r="D124" s="317" t="s">
        <v>465</v>
      </c>
      <c r="E124" s="18" t="s">
        <v>1</v>
      </c>
      <c r="F124" s="318">
        <v>85.697999999999993</v>
      </c>
      <c r="G124" s="39"/>
      <c r="H124" s="45"/>
    </row>
    <row r="125" s="2" customFormat="1" ht="16.8" customHeight="1">
      <c r="A125" s="39"/>
      <c r="B125" s="45"/>
      <c r="C125" s="317" t="s">
        <v>1</v>
      </c>
      <c r="D125" s="317" t="s">
        <v>522</v>
      </c>
      <c r="E125" s="18" t="s">
        <v>1</v>
      </c>
      <c r="F125" s="318">
        <v>-9.0749999999999993</v>
      </c>
      <c r="G125" s="39"/>
      <c r="H125" s="45"/>
    </row>
    <row r="126" s="2" customFormat="1" ht="16.8" customHeight="1">
      <c r="A126" s="39"/>
      <c r="B126" s="45"/>
      <c r="C126" s="317" t="s">
        <v>1</v>
      </c>
      <c r="D126" s="317" t="s">
        <v>523</v>
      </c>
      <c r="E126" s="18" t="s">
        <v>1</v>
      </c>
      <c r="F126" s="318">
        <v>-1.6499999999999999</v>
      </c>
      <c r="G126" s="39"/>
      <c r="H126" s="45"/>
    </row>
    <row r="127" s="2" customFormat="1" ht="16.8" customHeight="1">
      <c r="A127" s="39"/>
      <c r="B127" s="45"/>
      <c r="C127" s="317" t="s">
        <v>1</v>
      </c>
      <c r="D127" s="317" t="s">
        <v>1055</v>
      </c>
      <c r="E127" s="18" t="s">
        <v>1</v>
      </c>
      <c r="F127" s="318">
        <v>-2</v>
      </c>
      <c r="G127" s="39"/>
      <c r="H127" s="45"/>
    </row>
    <row r="128" s="2" customFormat="1" ht="16.8" customHeight="1">
      <c r="A128" s="39"/>
      <c r="B128" s="45"/>
      <c r="C128" s="317" t="s">
        <v>1</v>
      </c>
      <c r="D128" s="317" t="s">
        <v>1056</v>
      </c>
      <c r="E128" s="18" t="s">
        <v>1</v>
      </c>
      <c r="F128" s="318">
        <v>-23.835000000000001</v>
      </c>
      <c r="G128" s="39"/>
      <c r="H128" s="45"/>
    </row>
    <row r="129" s="2" customFormat="1" ht="16.8" customHeight="1">
      <c r="A129" s="39"/>
      <c r="B129" s="45"/>
      <c r="C129" s="317" t="s">
        <v>472</v>
      </c>
      <c r="D129" s="317" t="s">
        <v>236</v>
      </c>
      <c r="E129" s="18" t="s">
        <v>1</v>
      </c>
      <c r="F129" s="318">
        <v>49.137999999999998</v>
      </c>
      <c r="G129" s="39"/>
      <c r="H129" s="45"/>
    </row>
    <row r="130" s="2" customFormat="1" ht="16.8" customHeight="1">
      <c r="A130" s="39"/>
      <c r="B130" s="45"/>
      <c r="C130" s="319" t="s">
        <v>1490</v>
      </c>
      <c r="D130" s="39"/>
      <c r="E130" s="39"/>
      <c r="F130" s="39"/>
      <c r="G130" s="39"/>
      <c r="H130" s="45"/>
    </row>
    <row r="131" s="2" customFormat="1" ht="16.8" customHeight="1">
      <c r="A131" s="39"/>
      <c r="B131" s="45"/>
      <c r="C131" s="317" t="s">
        <v>519</v>
      </c>
      <c r="D131" s="317" t="s">
        <v>850</v>
      </c>
      <c r="E131" s="18" t="s">
        <v>229</v>
      </c>
      <c r="F131" s="318">
        <v>49.137999999999998</v>
      </c>
      <c r="G131" s="39"/>
      <c r="H131" s="45"/>
    </row>
    <row r="132" s="2" customFormat="1">
      <c r="A132" s="39"/>
      <c r="B132" s="45"/>
      <c r="C132" s="317" t="s">
        <v>537</v>
      </c>
      <c r="D132" s="317" t="s">
        <v>538</v>
      </c>
      <c r="E132" s="18" t="s">
        <v>229</v>
      </c>
      <c r="F132" s="318">
        <v>59.863</v>
      </c>
      <c r="G132" s="39"/>
      <c r="H132" s="45"/>
    </row>
    <row r="133" s="2" customFormat="1" ht="7.44" customHeight="1">
      <c r="A133" s="39"/>
      <c r="B133" s="171"/>
      <c r="C133" s="172"/>
      <c r="D133" s="172"/>
      <c r="E133" s="172"/>
      <c r="F133" s="172"/>
      <c r="G133" s="172"/>
      <c r="H133" s="45"/>
    </row>
    <row r="134" s="2" customFormat="1">
      <c r="A134" s="39"/>
      <c r="B134" s="39"/>
      <c r="C134" s="39"/>
      <c r="D134" s="39"/>
      <c r="E134" s="39"/>
      <c r="F134" s="39"/>
      <c r="G134" s="39"/>
      <c r="H134" s="39"/>
    </row>
  </sheetData>
  <sheetProtection sheet="1" formatColumns="0" formatRows="0" objects="1" scenarios="1" spinCount="100000" saltValue="A5SVIt0q34BZdDR43UynZFJsiTAQwt0U0ZlqrEGDMbMh9BEFRooRrCJn4vRHV2s8b7z6Ijod1ZyN0QYoE7Azjg==" hashValue="EQdCQHAZpH1lvflzZmgp0Zz5I976ZTXCfJxHekQqQGBt7G0TkOEHCQKBviLFWZ3Nlk+nTVr4BO2Tk1fp5Rplrw==" algorithmName="SHA-512" password="CC35"/>
  <mergeCells count="2">
    <mergeCell ref="D5:F5"/>
    <mergeCell ref="D6:F6"/>
  </mergeCells>
  <pageSetup paperSize="9" orientation="portrait" blackAndWhite="1" fitToHeight="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86</v>
      </c>
    </row>
    <row r="3" s="1" customFormat="1" ht="6.96" customHeight="1">
      <c r="B3" s="137"/>
      <c r="C3" s="138"/>
      <c r="D3" s="138"/>
      <c r="E3" s="138"/>
      <c r="F3" s="138"/>
      <c r="G3" s="138"/>
      <c r="H3" s="138"/>
      <c r="I3" s="138"/>
      <c r="J3" s="138"/>
      <c r="K3" s="138"/>
      <c r="L3" s="21"/>
      <c r="AT3" s="18" t="s">
        <v>87</v>
      </c>
    </row>
    <row r="4" s="1" customFormat="1" ht="24.96" customHeight="1">
      <c r="B4" s="21"/>
      <c r="D4" s="139" t="s">
        <v>115</v>
      </c>
      <c r="L4" s="21"/>
      <c r="M4" s="140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1" t="s">
        <v>16</v>
      </c>
      <c r="L6" s="21"/>
    </row>
    <row r="7" s="1" customFormat="1" ht="26.25" customHeight="1">
      <c r="B7" s="21"/>
      <c r="E7" s="142" t="str">
        <f>'Rekapitulace stavby'!K6</f>
        <v>Prostor mytí, objekt myčky a OLK – rozšíření -1.etapy stavby Revitalizace areálu TSHB</v>
      </c>
      <c r="F7" s="141"/>
      <c r="G7" s="141"/>
      <c r="H7" s="141"/>
      <c r="L7" s="21"/>
    </row>
    <row r="8" s="2" customFormat="1" ht="12" customHeight="1">
      <c r="A8" s="39"/>
      <c r="B8" s="45"/>
      <c r="C8" s="39"/>
      <c r="D8" s="141" t="s">
        <v>116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3" t="s">
        <v>117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1" t="s">
        <v>18</v>
      </c>
      <c r="E11" s="39"/>
      <c r="F11" s="144" t="s">
        <v>1</v>
      </c>
      <c r="G11" s="39"/>
      <c r="H11" s="39"/>
      <c r="I11" s="141" t="s">
        <v>19</v>
      </c>
      <c r="J11" s="144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1" t="s">
        <v>20</v>
      </c>
      <c r="E12" s="39"/>
      <c r="F12" s="144" t="s">
        <v>21</v>
      </c>
      <c r="G12" s="39"/>
      <c r="H12" s="39"/>
      <c r="I12" s="141" t="s">
        <v>22</v>
      </c>
      <c r="J12" s="145" t="str">
        <f>'Rekapitulace stavby'!AN8</f>
        <v>18. 5. 2026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1" t="s">
        <v>24</v>
      </c>
      <c r="E14" s="39"/>
      <c r="F14" s="39"/>
      <c r="G14" s="39"/>
      <c r="H14" s="39"/>
      <c r="I14" s="141" t="s">
        <v>25</v>
      </c>
      <c r="J14" s="144" t="str">
        <f>IF('Rekapitulace stavby'!AN10="","",'Rekapitulace stavby'!AN10)</f>
        <v>70188041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4" t="str">
        <f>IF('Rekapitulace stavby'!E11="","",'Rekapitulace stavby'!E11)</f>
        <v>Technické služby Havlíčkův Brod</v>
      </c>
      <c r="F15" s="39"/>
      <c r="G15" s="39"/>
      <c r="H15" s="39"/>
      <c r="I15" s="141" t="s">
        <v>28</v>
      </c>
      <c r="J15" s="144" t="str">
        <f>IF('Rekapitulace stavby'!AN11="","",'Rekapitulace stavby'!AN11)</f>
        <v/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1" t="s">
        <v>29</v>
      </c>
      <c r="E17" s="39"/>
      <c r="F17" s="39"/>
      <c r="G17" s="39"/>
      <c r="H17" s="39"/>
      <c r="I17" s="141" t="s">
        <v>25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4"/>
      <c r="G18" s="144"/>
      <c r="H18" s="144"/>
      <c r="I18" s="141" t="s">
        <v>28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1" t="s">
        <v>31</v>
      </c>
      <c r="E20" s="39"/>
      <c r="F20" s="39"/>
      <c r="G20" s="39"/>
      <c r="H20" s="39"/>
      <c r="I20" s="141" t="s">
        <v>25</v>
      </c>
      <c r="J20" s="144" t="s">
        <v>118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4" t="s">
        <v>119</v>
      </c>
      <c r="F21" s="39"/>
      <c r="G21" s="39"/>
      <c r="H21" s="39"/>
      <c r="I21" s="141" t="s">
        <v>28</v>
      </c>
      <c r="J21" s="144" t="s">
        <v>120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1" t="s">
        <v>35</v>
      </c>
      <c r="E23" s="39"/>
      <c r="F23" s="39"/>
      <c r="G23" s="39"/>
      <c r="H23" s="39"/>
      <c r="I23" s="141" t="s">
        <v>25</v>
      </c>
      <c r="J23" s="144" t="str">
        <f>IF('Rekapitulace stavby'!AN19="","",'Rekapitulace stavby'!AN19)</f>
        <v/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4" t="str">
        <f>IF('Rekapitulace stavby'!E20="","",'Rekapitulace stavby'!E20)</f>
        <v xml:space="preserve"> </v>
      </c>
      <c r="F24" s="39"/>
      <c r="G24" s="39"/>
      <c r="H24" s="39"/>
      <c r="I24" s="141" t="s">
        <v>28</v>
      </c>
      <c r="J24" s="144" t="str">
        <f>IF('Rekapitulace stavby'!AN20="","",'Rekapitulace stavby'!AN20)</f>
        <v/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1" t="s">
        <v>36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46"/>
      <c r="B27" s="147"/>
      <c r="C27" s="146"/>
      <c r="D27" s="146"/>
      <c r="E27" s="148" t="s">
        <v>1</v>
      </c>
      <c r="F27" s="148"/>
      <c r="G27" s="148"/>
      <c r="H27" s="148"/>
      <c r="I27" s="146"/>
      <c r="J27" s="146"/>
      <c r="K27" s="146"/>
      <c r="L27" s="149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0"/>
      <c r="E29" s="150"/>
      <c r="F29" s="150"/>
      <c r="G29" s="150"/>
      <c r="H29" s="150"/>
      <c r="I29" s="150"/>
      <c r="J29" s="150"/>
      <c r="K29" s="150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1" t="s">
        <v>37</v>
      </c>
      <c r="E30" s="39"/>
      <c r="F30" s="39"/>
      <c r="G30" s="39"/>
      <c r="H30" s="39"/>
      <c r="I30" s="39"/>
      <c r="J30" s="152">
        <f>ROUND(J119,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0"/>
      <c r="E31" s="150"/>
      <c r="F31" s="150"/>
      <c r="G31" s="150"/>
      <c r="H31" s="150"/>
      <c r="I31" s="150"/>
      <c r="J31" s="150"/>
      <c r="K31" s="15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3" t="s">
        <v>39</v>
      </c>
      <c r="G32" s="39"/>
      <c r="H32" s="39"/>
      <c r="I32" s="153" t="s">
        <v>38</v>
      </c>
      <c r="J32" s="153" t="s">
        <v>40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54" t="s">
        <v>41</v>
      </c>
      <c r="E33" s="141" t="s">
        <v>42</v>
      </c>
      <c r="F33" s="155">
        <f>ROUND((SUM(BE119:BE141)),  2)</f>
        <v>0</v>
      </c>
      <c r="G33" s="39"/>
      <c r="H33" s="39"/>
      <c r="I33" s="156">
        <v>0.20999999999999999</v>
      </c>
      <c r="J33" s="155">
        <f>ROUND(((SUM(BE119:BE141))*I33),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1" t="s">
        <v>43</v>
      </c>
      <c r="F34" s="155">
        <f>ROUND((SUM(BF119:BF141)),  2)</f>
        <v>0</v>
      </c>
      <c r="G34" s="39"/>
      <c r="H34" s="39"/>
      <c r="I34" s="156">
        <v>0.12</v>
      </c>
      <c r="J34" s="155">
        <f>ROUND(((SUM(BF119:BF141))*I34),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1" t="s">
        <v>44</v>
      </c>
      <c r="F35" s="155">
        <f>ROUND((SUM(BG119:BG141)),  2)</f>
        <v>0</v>
      </c>
      <c r="G35" s="39"/>
      <c r="H35" s="39"/>
      <c r="I35" s="156">
        <v>0.20999999999999999</v>
      </c>
      <c r="J35" s="155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1" t="s">
        <v>45</v>
      </c>
      <c r="F36" s="155">
        <f>ROUND((SUM(BH119:BH141)),  2)</f>
        <v>0</v>
      </c>
      <c r="G36" s="39"/>
      <c r="H36" s="39"/>
      <c r="I36" s="156">
        <v>0.12</v>
      </c>
      <c r="J36" s="155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1" t="s">
        <v>46</v>
      </c>
      <c r="F37" s="155">
        <f>ROUND((SUM(BI119:BI141)),  2)</f>
        <v>0</v>
      </c>
      <c r="G37" s="39"/>
      <c r="H37" s="39"/>
      <c r="I37" s="156">
        <v>0</v>
      </c>
      <c r="J37" s="15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7"/>
      <c r="D39" s="158" t="s">
        <v>47</v>
      </c>
      <c r="E39" s="159"/>
      <c r="F39" s="159"/>
      <c r="G39" s="160" t="s">
        <v>48</v>
      </c>
      <c r="H39" s="161" t="s">
        <v>49</v>
      </c>
      <c r="I39" s="159"/>
      <c r="J39" s="162">
        <f>SUM(J30:J37)</f>
        <v>0</v>
      </c>
      <c r="K39" s="163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64" t="s">
        <v>50</v>
      </c>
      <c r="E50" s="165"/>
      <c r="F50" s="165"/>
      <c r="G50" s="164" t="s">
        <v>51</v>
      </c>
      <c r="H50" s="165"/>
      <c r="I50" s="165"/>
      <c r="J50" s="165"/>
      <c r="K50" s="16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66" t="s">
        <v>52</v>
      </c>
      <c r="E61" s="167"/>
      <c r="F61" s="168" t="s">
        <v>53</v>
      </c>
      <c r="G61" s="166" t="s">
        <v>52</v>
      </c>
      <c r="H61" s="167"/>
      <c r="I61" s="167"/>
      <c r="J61" s="169" t="s">
        <v>53</v>
      </c>
      <c r="K61" s="16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64" t="s">
        <v>54</v>
      </c>
      <c r="E65" s="170"/>
      <c r="F65" s="170"/>
      <c r="G65" s="164" t="s">
        <v>55</v>
      </c>
      <c r="H65" s="170"/>
      <c r="I65" s="170"/>
      <c r="J65" s="170"/>
      <c r="K65" s="17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66" t="s">
        <v>52</v>
      </c>
      <c r="E76" s="167"/>
      <c r="F76" s="168" t="s">
        <v>53</v>
      </c>
      <c r="G76" s="166" t="s">
        <v>52</v>
      </c>
      <c r="H76" s="167"/>
      <c r="I76" s="167"/>
      <c r="J76" s="169" t="s">
        <v>53</v>
      </c>
      <c r="K76" s="16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71"/>
      <c r="C77" s="172"/>
      <c r="D77" s="172"/>
      <c r="E77" s="172"/>
      <c r="F77" s="172"/>
      <c r="G77" s="172"/>
      <c r="H77" s="172"/>
      <c r="I77" s="172"/>
      <c r="J77" s="172"/>
      <c r="K77" s="17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hidden="1" s="2" customFormat="1" ht="6.96" customHeight="1">
      <c r="A81" s="39"/>
      <c r="B81" s="173"/>
      <c r="C81" s="174"/>
      <c r="D81" s="174"/>
      <c r="E81" s="174"/>
      <c r="F81" s="174"/>
      <c r="G81" s="174"/>
      <c r="H81" s="174"/>
      <c r="I81" s="174"/>
      <c r="J81" s="174"/>
      <c r="K81" s="17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hidden="1" s="2" customFormat="1" ht="24.96" customHeight="1">
      <c r="A82" s="39"/>
      <c r="B82" s="40"/>
      <c r="C82" s="24" t="s">
        <v>121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hidden="1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hidden="1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hidden="1" s="2" customFormat="1" ht="26.25" customHeight="1">
      <c r="A85" s="39"/>
      <c r="B85" s="40"/>
      <c r="C85" s="41"/>
      <c r="D85" s="41"/>
      <c r="E85" s="175" t="str">
        <f>E7</f>
        <v>Prostor mytí, objekt myčky a OLK – rozšíření -1.etapy stavby Revitalizace areálu TSHB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hidden="1" s="2" customFormat="1" ht="12" customHeight="1">
      <c r="A86" s="39"/>
      <c r="B86" s="40"/>
      <c r="C86" s="33" t="s">
        <v>116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hidden="1" s="2" customFormat="1" ht="16.5" customHeight="1">
      <c r="A87" s="39"/>
      <c r="B87" s="40"/>
      <c r="C87" s="41"/>
      <c r="D87" s="41"/>
      <c r="E87" s="77" t="str">
        <f>E9</f>
        <v>SO 00 - Ostatní a vedlejší náklady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hidden="1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hidden="1" s="2" customFormat="1" ht="12" customHeight="1">
      <c r="A89" s="39"/>
      <c r="B89" s="40"/>
      <c r="C89" s="33" t="s">
        <v>20</v>
      </c>
      <c r="D89" s="41"/>
      <c r="E89" s="41"/>
      <c r="F89" s="28" t="str">
        <f>F12</f>
        <v xml:space="preserve"> </v>
      </c>
      <c r="G89" s="41"/>
      <c r="H89" s="41"/>
      <c r="I89" s="33" t="s">
        <v>22</v>
      </c>
      <c r="J89" s="80" t="str">
        <f>IF(J12="","",J12)</f>
        <v>18. 5. 2026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hidden="1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hidden="1" s="2" customFormat="1" ht="25.65" customHeight="1">
      <c r="A91" s="39"/>
      <c r="B91" s="40"/>
      <c r="C91" s="33" t="s">
        <v>24</v>
      </c>
      <c r="D91" s="41"/>
      <c r="E91" s="41"/>
      <c r="F91" s="28" t="str">
        <f>E15</f>
        <v>Technické služby Havlíčkův Brod</v>
      </c>
      <c r="G91" s="41"/>
      <c r="H91" s="41"/>
      <c r="I91" s="33" t="s">
        <v>31</v>
      </c>
      <c r="J91" s="37" t="str">
        <f>E21</f>
        <v>DMC Havlíčkův Brod s.r.o.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hidden="1" s="2" customFormat="1" ht="15.15" customHeight="1">
      <c r="A92" s="39"/>
      <c r="B92" s="40"/>
      <c r="C92" s="33" t="s">
        <v>29</v>
      </c>
      <c r="D92" s="41"/>
      <c r="E92" s="41"/>
      <c r="F92" s="28" t="str">
        <f>IF(E18="","",E18)</f>
        <v>Vyplň údaj</v>
      </c>
      <c r="G92" s="41"/>
      <c r="H92" s="41"/>
      <c r="I92" s="33" t="s">
        <v>35</v>
      </c>
      <c r="J92" s="37" t="str">
        <f>E24</f>
        <v xml:space="preserve"> 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hidden="1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hidden="1" s="2" customFormat="1" ht="29.28" customHeight="1">
      <c r="A94" s="39"/>
      <c r="B94" s="40"/>
      <c r="C94" s="176" t="s">
        <v>122</v>
      </c>
      <c r="D94" s="177"/>
      <c r="E94" s="177"/>
      <c r="F94" s="177"/>
      <c r="G94" s="177"/>
      <c r="H94" s="177"/>
      <c r="I94" s="177"/>
      <c r="J94" s="178" t="s">
        <v>123</v>
      </c>
      <c r="K94" s="177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hidden="1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hidden="1" s="2" customFormat="1" ht="22.8" customHeight="1">
      <c r="A96" s="39"/>
      <c r="B96" s="40"/>
      <c r="C96" s="179" t="s">
        <v>124</v>
      </c>
      <c r="D96" s="41"/>
      <c r="E96" s="41"/>
      <c r="F96" s="41"/>
      <c r="G96" s="41"/>
      <c r="H96" s="41"/>
      <c r="I96" s="41"/>
      <c r="J96" s="111">
        <f>J119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125</v>
      </c>
    </row>
    <row r="97" hidden="1" s="9" customFormat="1" ht="24.96" customHeight="1">
      <c r="A97" s="9"/>
      <c r="B97" s="180"/>
      <c r="C97" s="181"/>
      <c r="D97" s="182" t="s">
        <v>126</v>
      </c>
      <c r="E97" s="183"/>
      <c r="F97" s="183"/>
      <c r="G97" s="183"/>
      <c r="H97" s="183"/>
      <c r="I97" s="183"/>
      <c r="J97" s="184">
        <f>J120</f>
        <v>0</v>
      </c>
      <c r="K97" s="181"/>
      <c r="L97" s="18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6"/>
      <c r="C98" s="187"/>
      <c r="D98" s="188" t="s">
        <v>127</v>
      </c>
      <c r="E98" s="189"/>
      <c r="F98" s="189"/>
      <c r="G98" s="189"/>
      <c r="H98" s="189"/>
      <c r="I98" s="189"/>
      <c r="J98" s="190">
        <f>J121</f>
        <v>0</v>
      </c>
      <c r="K98" s="187"/>
      <c r="L98" s="19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86"/>
      <c r="C99" s="187"/>
      <c r="D99" s="188" t="s">
        <v>128</v>
      </c>
      <c r="E99" s="189"/>
      <c r="F99" s="189"/>
      <c r="G99" s="189"/>
      <c r="H99" s="189"/>
      <c r="I99" s="189"/>
      <c r="J99" s="190">
        <f>J131</f>
        <v>0</v>
      </c>
      <c r="K99" s="187"/>
      <c r="L99" s="19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2" customFormat="1" ht="21.84" customHeight="1">
      <c r="A100" s="39"/>
      <c r="B100" s="40"/>
      <c r="C100" s="41"/>
      <c r="D100" s="41"/>
      <c r="E100" s="41"/>
      <c r="F100" s="41"/>
      <c r="G100" s="41"/>
      <c r="H100" s="41"/>
      <c r="I100" s="41"/>
      <c r="J100" s="41"/>
      <c r="K100" s="41"/>
      <c r="L100" s="64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</row>
    <row r="101" hidden="1" s="2" customFormat="1" ht="6.96" customHeight="1">
      <c r="A101" s="39"/>
      <c r="B101" s="67"/>
      <c r="C101" s="68"/>
      <c r="D101" s="68"/>
      <c r="E101" s="68"/>
      <c r="F101" s="68"/>
      <c r="G101" s="68"/>
      <c r="H101" s="68"/>
      <c r="I101" s="68"/>
      <c r="J101" s="68"/>
      <c r="K101" s="68"/>
      <c r="L101" s="64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</row>
    <row r="102" hidden="1"/>
    <row r="103" hidden="1"/>
    <row r="104" hidden="1"/>
    <row r="105" s="2" customFormat="1" ht="6.96" customHeight="1">
      <c r="A105" s="39"/>
      <c r="B105" s="69"/>
      <c r="C105" s="70"/>
      <c r="D105" s="70"/>
      <c r="E105" s="70"/>
      <c r="F105" s="70"/>
      <c r="G105" s="70"/>
      <c r="H105" s="70"/>
      <c r="I105" s="70"/>
      <c r="J105" s="70"/>
      <c r="K105" s="70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2" customFormat="1" ht="24.96" customHeight="1">
      <c r="A106" s="39"/>
      <c r="B106" s="40"/>
      <c r="C106" s="24" t="s">
        <v>129</v>
      </c>
      <c r="D106" s="41"/>
      <c r="E106" s="41"/>
      <c r="F106" s="41"/>
      <c r="G106" s="41"/>
      <c r="H106" s="41"/>
      <c r="I106" s="41"/>
      <c r="J106" s="41"/>
      <c r="K106" s="41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6.96" customHeight="1">
      <c r="A107" s="39"/>
      <c r="B107" s="40"/>
      <c r="C107" s="41"/>
      <c r="D107" s="41"/>
      <c r="E107" s="41"/>
      <c r="F107" s="41"/>
      <c r="G107" s="41"/>
      <c r="H107" s="41"/>
      <c r="I107" s="41"/>
      <c r="J107" s="41"/>
      <c r="K107" s="41"/>
      <c r="L107" s="64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12" customHeight="1">
      <c r="A108" s="39"/>
      <c r="B108" s="40"/>
      <c r="C108" s="33" t="s">
        <v>16</v>
      </c>
      <c r="D108" s="41"/>
      <c r="E108" s="41"/>
      <c r="F108" s="41"/>
      <c r="G108" s="41"/>
      <c r="H108" s="41"/>
      <c r="I108" s="41"/>
      <c r="J108" s="41"/>
      <c r="K108" s="41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6.25" customHeight="1">
      <c r="A109" s="39"/>
      <c r="B109" s="40"/>
      <c r="C109" s="41"/>
      <c r="D109" s="41"/>
      <c r="E109" s="175" t="str">
        <f>E7</f>
        <v>Prostor mytí, objekt myčky a OLK – rozšíření -1.etapy stavby Revitalizace areálu TSHB</v>
      </c>
      <c r="F109" s="33"/>
      <c r="G109" s="33"/>
      <c r="H109" s="33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12" customHeight="1">
      <c r="A110" s="39"/>
      <c r="B110" s="40"/>
      <c r="C110" s="33" t="s">
        <v>116</v>
      </c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6.5" customHeight="1">
      <c r="A111" s="39"/>
      <c r="B111" s="40"/>
      <c r="C111" s="41"/>
      <c r="D111" s="41"/>
      <c r="E111" s="77" t="str">
        <f>E9</f>
        <v>SO 00 - Ostatní a vedlejší náklady</v>
      </c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6.96" customHeight="1">
      <c r="A112" s="39"/>
      <c r="B112" s="40"/>
      <c r="C112" s="41"/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20</v>
      </c>
      <c r="D113" s="41"/>
      <c r="E113" s="41"/>
      <c r="F113" s="28" t="str">
        <f>F12</f>
        <v xml:space="preserve"> </v>
      </c>
      <c r="G113" s="41"/>
      <c r="H113" s="41"/>
      <c r="I113" s="33" t="s">
        <v>22</v>
      </c>
      <c r="J113" s="80" t="str">
        <f>IF(J12="","",J12)</f>
        <v>18. 5. 2026</v>
      </c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6.96" customHeight="1">
      <c r="A114" s="39"/>
      <c r="B114" s="40"/>
      <c r="C114" s="41"/>
      <c r="D114" s="41"/>
      <c r="E114" s="41"/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25.65" customHeight="1">
      <c r="A115" s="39"/>
      <c r="B115" s="40"/>
      <c r="C115" s="33" t="s">
        <v>24</v>
      </c>
      <c r="D115" s="41"/>
      <c r="E115" s="41"/>
      <c r="F115" s="28" t="str">
        <f>E15</f>
        <v>Technické služby Havlíčkův Brod</v>
      </c>
      <c r="G115" s="41"/>
      <c r="H115" s="41"/>
      <c r="I115" s="33" t="s">
        <v>31</v>
      </c>
      <c r="J115" s="37" t="str">
        <f>E21</f>
        <v>DMC Havlíčkův Brod s.r.o.</v>
      </c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5.15" customHeight="1">
      <c r="A116" s="39"/>
      <c r="B116" s="40"/>
      <c r="C116" s="33" t="s">
        <v>29</v>
      </c>
      <c r="D116" s="41"/>
      <c r="E116" s="41"/>
      <c r="F116" s="28" t="str">
        <f>IF(E18="","",E18)</f>
        <v>Vyplň údaj</v>
      </c>
      <c r="G116" s="41"/>
      <c r="H116" s="41"/>
      <c r="I116" s="33" t="s">
        <v>35</v>
      </c>
      <c r="J116" s="37" t="str">
        <f>E24</f>
        <v xml:space="preserve"> </v>
      </c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0.32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11" customFormat="1" ht="29.28" customHeight="1">
      <c r="A118" s="192"/>
      <c r="B118" s="193"/>
      <c r="C118" s="194" t="s">
        <v>130</v>
      </c>
      <c r="D118" s="195" t="s">
        <v>62</v>
      </c>
      <c r="E118" s="195" t="s">
        <v>58</v>
      </c>
      <c r="F118" s="195" t="s">
        <v>59</v>
      </c>
      <c r="G118" s="195" t="s">
        <v>131</v>
      </c>
      <c r="H118" s="195" t="s">
        <v>132</v>
      </c>
      <c r="I118" s="195" t="s">
        <v>133</v>
      </c>
      <c r="J118" s="196" t="s">
        <v>123</v>
      </c>
      <c r="K118" s="197" t="s">
        <v>134</v>
      </c>
      <c r="L118" s="198"/>
      <c r="M118" s="101" t="s">
        <v>1</v>
      </c>
      <c r="N118" s="102" t="s">
        <v>41</v>
      </c>
      <c r="O118" s="102" t="s">
        <v>135</v>
      </c>
      <c r="P118" s="102" t="s">
        <v>136</v>
      </c>
      <c r="Q118" s="102" t="s">
        <v>137</v>
      </c>
      <c r="R118" s="102" t="s">
        <v>138</v>
      </c>
      <c r="S118" s="102" t="s">
        <v>139</v>
      </c>
      <c r="T118" s="103" t="s">
        <v>140</v>
      </c>
      <c r="U118" s="192"/>
      <c r="V118" s="192"/>
      <c r="W118" s="192"/>
      <c r="X118" s="192"/>
      <c r="Y118" s="192"/>
      <c r="Z118" s="192"/>
      <c r="AA118" s="192"/>
      <c r="AB118" s="192"/>
      <c r="AC118" s="192"/>
      <c r="AD118" s="192"/>
      <c r="AE118" s="192"/>
    </row>
    <row r="119" s="2" customFormat="1" ht="22.8" customHeight="1">
      <c r="A119" s="39"/>
      <c r="B119" s="40"/>
      <c r="C119" s="108" t="s">
        <v>141</v>
      </c>
      <c r="D119" s="41"/>
      <c r="E119" s="41"/>
      <c r="F119" s="41"/>
      <c r="G119" s="41"/>
      <c r="H119" s="41"/>
      <c r="I119" s="41"/>
      <c r="J119" s="199">
        <f>BK119</f>
        <v>0</v>
      </c>
      <c r="K119" s="41"/>
      <c r="L119" s="45"/>
      <c r="M119" s="104"/>
      <c r="N119" s="200"/>
      <c r="O119" s="105"/>
      <c r="P119" s="201">
        <f>P120</f>
        <v>0</v>
      </c>
      <c r="Q119" s="105"/>
      <c r="R119" s="201">
        <f>R120</f>
        <v>0</v>
      </c>
      <c r="S119" s="105"/>
      <c r="T119" s="202">
        <f>T120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76</v>
      </c>
      <c r="AU119" s="18" t="s">
        <v>125</v>
      </c>
      <c r="BK119" s="203">
        <f>BK120</f>
        <v>0</v>
      </c>
    </row>
    <row r="120" s="12" customFormat="1" ht="25.92" customHeight="1">
      <c r="A120" s="12"/>
      <c r="B120" s="204"/>
      <c r="C120" s="205"/>
      <c r="D120" s="206" t="s">
        <v>76</v>
      </c>
      <c r="E120" s="207" t="s">
        <v>142</v>
      </c>
      <c r="F120" s="207" t="s">
        <v>83</v>
      </c>
      <c r="G120" s="205"/>
      <c r="H120" s="205"/>
      <c r="I120" s="208"/>
      <c r="J120" s="209">
        <f>BK120</f>
        <v>0</v>
      </c>
      <c r="K120" s="205"/>
      <c r="L120" s="210"/>
      <c r="M120" s="211"/>
      <c r="N120" s="212"/>
      <c r="O120" s="212"/>
      <c r="P120" s="213">
        <f>P121+P131</f>
        <v>0</v>
      </c>
      <c r="Q120" s="212"/>
      <c r="R120" s="213">
        <f>R121+R131</f>
        <v>0</v>
      </c>
      <c r="S120" s="212"/>
      <c r="T120" s="214">
        <f>T121+T131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15" t="s">
        <v>143</v>
      </c>
      <c r="AT120" s="216" t="s">
        <v>76</v>
      </c>
      <c r="AU120" s="216" t="s">
        <v>77</v>
      </c>
      <c r="AY120" s="215" t="s">
        <v>144</v>
      </c>
      <c r="BK120" s="217">
        <f>BK121+BK131</f>
        <v>0</v>
      </c>
    </row>
    <row r="121" s="12" customFormat="1" ht="22.8" customHeight="1">
      <c r="A121" s="12"/>
      <c r="B121" s="204"/>
      <c r="C121" s="205"/>
      <c r="D121" s="206" t="s">
        <v>76</v>
      </c>
      <c r="E121" s="218" t="s">
        <v>145</v>
      </c>
      <c r="F121" s="218" t="s">
        <v>146</v>
      </c>
      <c r="G121" s="205"/>
      <c r="H121" s="205"/>
      <c r="I121" s="208"/>
      <c r="J121" s="219">
        <f>BK121</f>
        <v>0</v>
      </c>
      <c r="K121" s="205"/>
      <c r="L121" s="210"/>
      <c r="M121" s="211"/>
      <c r="N121" s="212"/>
      <c r="O121" s="212"/>
      <c r="P121" s="213">
        <f>SUM(P122:P130)</f>
        <v>0</v>
      </c>
      <c r="Q121" s="212"/>
      <c r="R121" s="213">
        <f>SUM(R122:R130)</f>
        <v>0</v>
      </c>
      <c r="S121" s="212"/>
      <c r="T121" s="214">
        <f>SUM(T122:T130)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15" t="s">
        <v>143</v>
      </c>
      <c r="AT121" s="216" t="s">
        <v>76</v>
      </c>
      <c r="AU121" s="216" t="s">
        <v>85</v>
      </c>
      <c r="AY121" s="215" t="s">
        <v>144</v>
      </c>
      <c r="BK121" s="217">
        <f>SUM(BK122:BK130)</f>
        <v>0</v>
      </c>
    </row>
    <row r="122" s="2" customFormat="1" ht="16.5" customHeight="1">
      <c r="A122" s="39"/>
      <c r="B122" s="40"/>
      <c r="C122" s="220" t="s">
        <v>85</v>
      </c>
      <c r="D122" s="220" t="s">
        <v>147</v>
      </c>
      <c r="E122" s="221" t="s">
        <v>148</v>
      </c>
      <c r="F122" s="222" t="s">
        <v>149</v>
      </c>
      <c r="G122" s="223" t="s">
        <v>150</v>
      </c>
      <c r="H122" s="224">
        <v>1</v>
      </c>
      <c r="I122" s="225"/>
      <c r="J122" s="226">
        <f>ROUND(I122*H122,2)</f>
        <v>0</v>
      </c>
      <c r="K122" s="227"/>
      <c r="L122" s="45"/>
      <c r="M122" s="228" t="s">
        <v>1</v>
      </c>
      <c r="N122" s="229" t="s">
        <v>42</v>
      </c>
      <c r="O122" s="92"/>
      <c r="P122" s="230">
        <f>O122*H122</f>
        <v>0</v>
      </c>
      <c r="Q122" s="230">
        <v>0</v>
      </c>
      <c r="R122" s="230">
        <f>Q122*H122</f>
        <v>0</v>
      </c>
      <c r="S122" s="230">
        <v>0</v>
      </c>
      <c r="T122" s="231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32" t="s">
        <v>151</v>
      </c>
      <c r="AT122" s="232" t="s">
        <v>147</v>
      </c>
      <c r="AU122" s="232" t="s">
        <v>87</v>
      </c>
      <c r="AY122" s="18" t="s">
        <v>144</v>
      </c>
      <c r="BE122" s="233">
        <f>IF(N122="základní",J122,0)</f>
        <v>0</v>
      </c>
      <c r="BF122" s="233">
        <f>IF(N122="snížená",J122,0)</f>
        <v>0</v>
      </c>
      <c r="BG122" s="233">
        <f>IF(N122="zákl. přenesená",J122,0)</f>
        <v>0</v>
      </c>
      <c r="BH122" s="233">
        <f>IF(N122="sníž. přenesená",J122,0)</f>
        <v>0</v>
      </c>
      <c r="BI122" s="233">
        <f>IF(N122="nulová",J122,0)</f>
        <v>0</v>
      </c>
      <c r="BJ122" s="18" t="s">
        <v>85</v>
      </c>
      <c r="BK122" s="233">
        <f>ROUND(I122*H122,2)</f>
        <v>0</v>
      </c>
      <c r="BL122" s="18" t="s">
        <v>151</v>
      </c>
      <c r="BM122" s="232" t="s">
        <v>152</v>
      </c>
    </row>
    <row r="123" s="2" customFormat="1">
      <c r="A123" s="39"/>
      <c r="B123" s="40"/>
      <c r="C123" s="41"/>
      <c r="D123" s="234" t="s">
        <v>153</v>
      </c>
      <c r="E123" s="41"/>
      <c r="F123" s="235" t="s">
        <v>154</v>
      </c>
      <c r="G123" s="41"/>
      <c r="H123" s="41"/>
      <c r="I123" s="236"/>
      <c r="J123" s="41"/>
      <c r="K123" s="41"/>
      <c r="L123" s="45"/>
      <c r="M123" s="237"/>
      <c r="N123" s="238"/>
      <c r="O123" s="92"/>
      <c r="P123" s="92"/>
      <c r="Q123" s="92"/>
      <c r="R123" s="92"/>
      <c r="S123" s="92"/>
      <c r="T123" s="93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18" t="s">
        <v>153</v>
      </c>
      <c r="AU123" s="18" t="s">
        <v>87</v>
      </c>
    </row>
    <row r="124" s="2" customFormat="1" ht="16.5" customHeight="1">
      <c r="A124" s="39"/>
      <c r="B124" s="40"/>
      <c r="C124" s="220" t="s">
        <v>87</v>
      </c>
      <c r="D124" s="220" t="s">
        <v>147</v>
      </c>
      <c r="E124" s="221" t="s">
        <v>155</v>
      </c>
      <c r="F124" s="222" t="s">
        <v>156</v>
      </c>
      <c r="G124" s="223" t="s">
        <v>157</v>
      </c>
      <c r="H124" s="224">
        <v>2</v>
      </c>
      <c r="I124" s="225"/>
      <c r="J124" s="226">
        <f>ROUND(I124*H124,2)</f>
        <v>0</v>
      </c>
      <c r="K124" s="227"/>
      <c r="L124" s="45"/>
      <c r="M124" s="228" t="s">
        <v>1</v>
      </c>
      <c r="N124" s="229" t="s">
        <v>42</v>
      </c>
      <c r="O124" s="92"/>
      <c r="P124" s="230">
        <f>O124*H124</f>
        <v>0</v>
      </c>
      <c r="Q124" s="230">
        <v>0</v>
      </c>
      <c r="R124" s="230">
        <f>Q124*H124</f>
        <v>0</v>
      </c>
      <c r="S124" s="230">
        <v>0</v>
      </c>
      <c r="T124" s="231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32" t="s">
        <v>151</v>
      </c>
      <c r="AT124" s="232" t="s">
        <v>147</v>
      </c>
      <c r="AU124" s="232" t="s">
        <v>87</v>
      </c>
      <c r="AY124" s="18" t="s">
        <v>144</v>
      </c>
      <c r="BE124" s="233">
        <f>IF(N124="základní",J124,0)</f>
        <v>0</v>
      </c>
      <c r="BF124" s="233">
        <f>IF(N124="snížená",J124,0)</f>
        <v>0</v>
      </c>
      <c r="BG124" s="233">
        <f>IF(N124="zákl. přenesená",J124,0)</f>
        <v>0</v>
      </c>
      <c r="BH124" s="233">
        <f>IF(N124="sníž. přenesená",J124,0)</f>
        <v>0</v>
      </c>
      <c r="BI124" s="233">
        <f>IF(N124="nulová",J124,0)</f>
        <v>0</v>
      </c>
      <c r="BJ124" s="18" t="s">
        <v>85</v>
      </c>
      <c r="BK124" s="233">
        <f>ROUND(I124*H124,2)</f>
        <v>0</v>
      </c>
      <c r="BL124" s="18" t="s">
        <v>151</v>
      </c>
      <c r="BM124" s="232" t="s">
        <v>158</v>
      </c>
    </row>
    <row r="125" s="2" customFormat="1" ht="16.5" customHeight="1">
      <c r="A125" s="39"/>
      <c r="B125" s="40"/>
      <c r="C125" s="220" t="s">
        <v>159</v>
      </c>
      <c r="D125" s="220" t="s">
        <v>147</v>
      </c>
      <c r="E125" s="221" t="s">
        <v>160</v>
      </c>
      <c r="F125" s="222" t="s">
        <v>161</v>
      </c>
      <c r="G125" s="223" t="s">
        <v>150</v>
      </c>
      <c r="H125" s="224">
        <v>1</v>
      </c>
      <c r="I125" s="225"/>
      <c r="J125" s="226">
        <f>ROUND(I125*H125,2)</f>
        <v>0</v>
      </c>
      <c r="K125" s="227"/>
      <c r="L125" s="45"/>
      <c r="M125" s="228" t="s">
        <v>1</v>
      </c>
      <c r="N125" s="229" t="s">
        <v>42</v>
      </c>
      <c r="O125" s="92"/>
      <c r="P125" s="230">
        <f>O125*H125</f>
        <v>0</v>
      </c>
      <c r="Q125" s="230">
        <v>0</v>
      </c>
      <c r="R125" s="230">
        <f>Q125*H125</f>
        <v>0</v>
      </c>
      <c r="S125" s="230">
        <v>0</v>
      </c>
      <c r="T125" s="231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32" t="s">
        <v>151</v>
      </c>
      <c r="AT125" s="232" t="s">
        <v>147</v>
      </c>
      <c r="AU125" s="232" t="s">
        <v>87</v>
      </c>
      <c r="AY125" s="18" t="s">
        <v>144</v>
      </c>
      <c r="BE125" s="233">
        <f>IF(N125="základní",J125,0)</f>
        <v>0</v>
      </c>
      <c r="BF125" s="233">
        <f>IF(N125="snížená",J125,0)</f>
        <v>0</v>
      </c>
      <c r="BG125" s="233">
        <f>IF(N125="zákl. přenesená",J125,0)</f>
        <v>0</v>
      </c>
      <c r="BH125" s="233">
        <f>IF(N125="sníž. přenesená",J125,0)</f>
        <v>0</v>
      </c>
      <c r="BI125" s="233">
        <f>IF(N125="nulová",J125,0)</f>
        <v>0</v>
      </c>
      <c r="BJ125" s="18" t="s">
        <v>85</v>
      </c>
      <c r="BK125" s="233">
        <f>ROUND(I125*H125,2)</f>
        <v>0</v>
      </c>
      <c r="BL125" s="18" t="s">
        <v>151</v>
      </c>
      <c r="BM125" s="232" t="s">
        <v>162</v>
      </c>
    </row>
    <row r="126" s="2" customFormat="1">
      <c r="A126" s="39"/>
      <c r="B126" s="40"/>
      <c r="C126" s="41"/>
      <c r="D126" s="234" t="s">
        <v>153</v>
      </c>
      <c r="E126" s="41"/>
      <c r="F126" s="235" t="s">
        <v>163</v>
      </c>
      <c r="G126" s="41"/>
      <c r="H126" s="41"/>
      <c r="I126" s="236"/>
      <c r="J126" s="41"/>
      <c r="K126" s="41"/>
      <c r="L126" s="45"/>
      <c r="M126" s="237"/>
      <c r="N126" s="238"/>
      <c r="O126" s="92"/>
      <c r="P126" s="92"/>
      <c r="Q126" s="92"/>
      <c r="R126" s="92"/>
      <c r="S126" s="92"/>
      <c r="T126" s="93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153</v>
      </c>
      <c r="AU126" s="18" t="s">
        <v>87</v>
      </c>
    </row>
    <row r="127" s="2" customFormat="1" ht="16.5" customHeight="1">
      <c r="A127" s="39"/>
      <c r="B127" s="40"/>
      <c r="C127" s="220" t="s">
        <v>143</v>
      </c>
      <c r="D127" s="220" t="s">
        <v>147</v>
      </c>
      <c r="E127" s="221" t="s">
        <v>164</v>
      </c>
      <c r="F127" s="222" t="s">
        <v>165</v>
      </c>
      <c r="G127" s="223" t="s">
        <v>150</v>
      </c>
      <c r="H127" s="224">
        <v>1</v>
      </c>
      <c r="I127" s="225"/>
      <c r="J127" s="226">
        <f>ROUND(I127*H127,2)</f>
        <v>0</v>
      </c>
      <c r="K127" s="227"/>
      <c r="L127" s="45"/>
      <c r="M127" s="228" t="s">
        <v>1</v>
      </c>
      <c r="N127" s="229" t="s">
        <v>42</v>
      </c>
      <c r="O127" s="92"/>
      <c r="P127" s="230">
        <f>O127*H127</f>
        <v>0</v>
      </c>
      <c r="Q127" s="230">
        <v>0</v>
      </c>
      <c r="R127" s="230">
        <f>Q127*H127</f>
        <v>0</v>
      </c>
      <c r="S127" s="230">
        <v>0</v>
      </c>
      <c r="T127" s="231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32" t="s">
        <v>151</v>
      </c>
      <c r="AT127" s="232" t="s">
        <v>147</v>
      </c>
      <c r="AU127" s="232" t="s">
        <v>87</v>
      </c>
      <c r="AY127" s="18" t="s">
        <v>144</v>
      </c>
      <c r="BE127" s="233">
        <f>IF(N127="základní",J127,0)</f>
        <v>0</v>
      </c>
      <c r="BF127" s="233">
        <f>IF(N127="snížená",J127,0)</f>
        <v>0</v>
      </c>
      <c r="BG127" s="233">
        <f>IF(N127="zákl. přenesená",J127,0)</f>
        <v>0</v>
      </c>
      <c r="BH127" s="233">
        <f>IF(N127="sníž. přenesená",J127,0)</f>
        <v>0</v>
      </c>
      <c r="BI127" s="233">
        <f>IF(N127="nulová",J127,0)</f>
        <v>0</v>
      </c>
      <c r="BJ127" s="18" t="s">
        <v>85</v>
      </c>
      <c r="BK127" s="233">
        <f>ROUND(I127*H127,2)</f>
        <v>0</v>
      </c>
      <c r="BL127" s="18" t="s">
        <v>151</v>
      </c>
      <c r="BM127" s="232" t="s">
        <v>166</v>
      </c>
    </row>
    <row r="128" s="2" customFormat="1">
      <c r="A128" s="39"/>
      <c r="B128" s="40"/>
      <c r="C128" s="41"/>
      <c r="D128" s="234" t="s">
        <v>153</v>
      </c>
      <c r="E128" s="41"/>
      <c r="F128" s="235" t="s">
        <v>167</v>
      </c>
      <c r="G128" s="41"/>
      <c r="H128" s="41"/>
      <c r="I128" s="236"/>
      <c r="J128" s="41"/>
      <c r="K128" s="41"/>
      <c r="L128" s="45"/>
      <c r="M128" s="237"/>
      <c r="N128" s="238"/>
      <c r="O128" s="92"/>
      <c r="P128" s="92"/>
      <c r="Q128" s="92"/>
      <c r="R128" s="92"/>
      <c r="S128" s="92"/>
      <c r="T128" s="93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153</v>
      </c>
      <c r="AU128" s="18" t="s">
        <v>87</v>
      </c>
    </row>
    <row r="129" s="2" customFormat="1" ht="16.5" customHeight="1">
      <c r="A129" s="39"/>
      <c r="B129" s="40"/>
      <c r="C129" s="220" t="s">
        <v>168</v>
      </c>
      <c r="D129" s="220" t="s">
        <v>147</v>
      </c>
      <c r="E129" s="221" t="s">
        <v>169</v>
      </c>
      <c r="F129" s="222" t="s">
        <v>170</v>
      </c>
      <c r="G129" s="223" t="s">
        <v>150</v>
      </c>
      <c r="H129" s="224">
        <v>1</v>
      </c>
      <c r="I129" s="225"/>
      <c r="J129" s="226">
        <f>ROUND(I129*H129,2)</f>
        <v>0</v>
      </c>
      <c r="K129" s="227"/>
      <c r="L129" s="45"/>
      <c r="M129" s="228" t="s">
        <v>1</v>
      </c>
      <c r="N129" s="229" t="s">
        <v>42</v>
      </c>
      <c r="O129" s="92"/>
      <c r="P129" s="230">
        <f>O129*H129</f>
        <v>0</v>
      </c>
      <c r="Q129" s="230">
        <v>0</v>
      </c>
      <c r="R129" s="230">
        <f>Q129*H129</f>
        <v>0</v>
      </c>
      <c r="S129" s="230">
        <v>0</v>
      </c>
      <c r="T129" s="231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2" t="s">
        <v>151</v>
      </c>
      <c r="AT129" s="232" t="s">
        <v>147</v>
      </c>
      <c r="AU129" s="232" t="s">
        <v>87</v>
      </c>
      <c r="AY129" s="18" t="s">
        <v>144</v>
      </c>
      <c r="BE129" s="233">
        <f>IF(N129="základní",J129,0)</f>
        <v>0</v>
      </c>
      <c r="BF129" s="233">
        <f>IF(N129="snížená",J129,0)</f>
        <v>0</v>
      </c>
      <c r="BG129" s="233">
        <f>IF(N129="zákl. přenesená",J129,0)</f>
        <v>0</v>
      </c>
      <c r="BH129" s="233">
        <f>IF(N129="sníž. přenesená",J129,0)</f>
        <v>0</v>
      </c>
      <c r="BI129" s="233">
        <f>IF(N129="nulová",J129,0)</f>
        <v>0</v>
      </c>
      <c r="BJ129" s="18" t="s">
        <v>85</v>
      </c>
      <c r="BK129" s="233">
        <f>ROUND(I129*H129,2)</f>
        <v>0</v>
      </c>
      <c r="BL129" s="18" t="s">
        <v>151</v>
      </c>
      <c r="BM129" s="232" t="s">
        <v>171</v>
      </c>
    </row>
    <row r="130" s="2" customFormat="1">
      <c r="A130" s="39"/>
      <c r="B130" s="40"/>
      <c r="C130" s="41"/>
      <c r="D130" s="234" t="s">
        <v>153</v>
      </c>
      <c r="E130" s="41"/>
      <c r="F130" s="235" t="s">
        <v>172</v>
      </c>
      <c r="G130" s="41"/>
      <c r="H130" s="41"/>
      <c r="I130" s="236"/>
      <c r="J130" s="41"/>
      <c r="K130" s="41"/>
      <c r="L130" s="45"/>
      <c r="M130" s="237"/>
      <c r="N130" s="238"/>
      <c r="O130" s="92"/>
      <c r="P130" s="92"/>
      <c r="Q130" s="92"/>
      <c r="R130" s="92"/>
      <c r="S130" s="92"/>
      <c r="T130" s="93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T130" s="18" t="s">
        <v>153</v>
      </c>
      <c r="AU130" s="18" t="s">
        <v>87</v>
      </c>
    </row>
    <row r="131" s="12" customFormat="1" ht="22.8" customHeight="1">
      <c r="A131" s="12"/>
      <c r="B131" s="204"/>
      <c r="C131" s="205"/>
      <c r="D131" s="206" t="s">
        <v>76</v>
      </c>
      <c r="E131" s="218" t="s">
        <v>173</v>
      </c>
      <c r="F131" s="218" t="s">
        <v>174</v>
      </c>
      <c r="G131" s="205"/>
      <c r="H131" s="205"/>
      <c r="I131" s="208"/>
      <c r="J131" s="219">
        <f>BK131</f>
        <v>0</v>
      </c>
      <c r="K131" s="205"/>
      <c r="L131" s="210"/>
      <c r="M131" s="211"/>
      <c r="N131" s="212"/>
      <c r="O131" s="212"/>
      <c r="P131" s="213">
        <f>SUM(P132:P141)</f>
        <v>0</v>
      </c>
      <c r="Q131" s="212"/>
      <c r="R131" s="213">
        <f>SUM(R132:R141)</f>
        <v>0</v>
      </c>
      <c r="S131" s="212"/>
      <c r="T131" s="214">
        <f>SUM(T132:T141)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15" t="s">
        <v>168</v>
      </c>
      <c r="AT131" s="216" t="s">
        <v>76</v>
      </c>
      <c r="AU131" s="216" t="s">
        <v>85</v>
      </c>
      <c r="AY131" s="215" t="s">
        <v>144</v>
      </c>
      <c r="BK131" s="217">
        <f>SUM(BK132:BK141)</f>
        <v>0</v>
      </c>
    </row>
    <row r="132" s="2" customFormat="1" ht="16.5" customHeight="1">
      <c r="A132" s="39"/>
      <c r="B132" s="40"/>
      <c r="C132" s="220" t="s">
        <v>175</v>
      </c>
      <c r="D132" s="220" t="s">
        <v>147</v>
      </c>
      <c r="E132" s="221" t="s">
        <v>176</v>
      </c>
      <c r="F132" s="222" t="s">
        <v>177</v>
      </c>
      <c r="G132" s="223" t="s">
        <v>150</v>
      </c>
      <c r="H132" s="224">
        <v>1</v>
      </c>
      <c r="I132" s="225"/>
      <c r="J132" s="226">
        <f>ROUND(I132*H132,2)</f>
        <v>0</v>
      </c>
      <c r="K132" s="227"/>
      <c r="L132" s="45"/>
      <c r="M132" s="228" t="s">
        <v>1</v>
      </c>
      <c r="N132" s="229" t="s">
        <v>42</v>
      </c>
      <c r="O132" s="92"/>
      <c r="P132" s="230">
        <f>O132*H132</f>
        <v>0</v>
      </c>
      <c r="Q132" s="230">
        <v>0</v>
      </c>
      <c r="R132" s="230">
        <f>Q132*H132</f>
        <v>0</v>
      </c>
      <c r="S132" s="230">
        <v>0</v>
      </c>
      <c r="T132" s="231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2" t="s">
        <v>143</v>
      </c>
      <c r="AT132" s="232" t="s">
        <v>147</v>
      </c>
      <c r="AU132" s="232" t="s">
        <v>87</v>
      </c>
      <c r="AY132" s="18" t="s">
        <v>144</v>
      </c>
      <c r="BE132" s="233">
        <f>IF(N132="základní",J132,0)</f>
        <v>0</v>
      </c>
      <c r="BF132" s="233">
        <f>IF(N132="snížená",J132,0)</f>
        <v>0</v>
      </c>
      <c r="BG132" s="233">
        <f>IF(N132="zákl. přenesená",J132,0)</f>
        <v>0</v>
      </c>
      <c r="BH132" s="233">
        <f>IF(N132="sníž. přenesená",J132,0)</f>
        <v>0</v>
      </c>
      <c r="BI132" s="233">
        <f>IF(N132="nulová",J132,0)</f>
        <v>0</v>
      </c>
      <c r="BJ132" s="18" t="s">
        <v>85</v>
      </c>
      <c r="BK132" s="233">
        <f>ROUND(I132*H132,2)</f>
        <v>0</v>
      </c>
      <c r="BL132" s="18" t="s">
        <v>143</v>
      </c>
      <c r="BM132" s="232" t="s">
        <v>178</v>
      </c>
    </row>
    <row r="133" s="2" customFormat="1">
      <c r="A133" s="39"/>
      <c r="B133" s="40"/>
      <c r="C133" s="41"/>
      <c r="D133" s="234" t="s">
        <v>153</v>
      </c>
      <c r="E133" s="41"/>
      <c r="F133" s="235" t="s">
        <v>179</v>
      </c>
      <c r="G133" s="41"/>
      <c r="H133" s="41"/>
      <c r="I133" s="236"/>
      <c r="J133" s="41"/>
      <c r="K133" s="41"/>
      <c r="L133" s="45"/>
      <c r="M133" s="237"/>
      <c r="N133" s="238"/>
      <c r="O133" s="92"/>
      <c r="P133" s="92"/>
      <c r="Q133" s="92"/>
      <c r="R133" s="92"/>
      <c r="S133" s="92"/>
      <c r="T133" s="93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153</v>
      </c>
      <c r="AU133" s="18" t="s">
        <v>87</v>
      </c>
    </row>
    <row r="134" s="2" customFormat="1" ht="16.5" customHeight="1">
      <c r="A134" s="39"/>
      <c r="B134" s="40"/>
      <c r="C134" s="220" t="s">
        <v>180</v>
      </c>
      <c r="D134" s="220" t="s">
        <v>147</v>
      </c>
      <c r="E134" s="221" t="s">
        <v>181</v>
      </c>
      <c r="F134" s="222" t="s">
        <v>182</v>
      </c>
      <c r="G134" s="223" t="s">
        <v>150</v>
      </c>
      <c r="H134" s="224">
        <v>1</v>
      </c>
      <c r="I134" s="225"/>
      <c r="J134" s="226">
        <f>ROUND(I134*H134,2)</f>
        <v>0</v>
      </c>
      <c r="K134" s="227"/>
      <c r="L134" s="45"/>
      <c r="M134" s="228" t="s">
        <v>1</v>
      </c>
      <c r="N134" s="229" t="s">
        <v>42</v>
      </c>
      <c r="O134" s="92"/>
      <c r="P134" s="230">
        <f>O134*H134</f>
        <v>0</v>
      </c>
      <c r="Q134" s="230">
        <v>0</v>
      </c>
      <c r="R134" s="230">
        <f>Q134*H134</f>
        <v>0</v>
      </c>
      <c r="S134" s="230">
        <v>0</v>
      </c>
      <c r="T134" s="231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2" t="s">
        <v>151</v>
      </c>
      <c r="AT134" s="232" t="s">
        <v>147</v>
      </c>
      <c r="AU134" s="232" t="s">
        <v>87</v>
      </c>
      <c r="AY134" s="18" t="s">
        <v>144</v>
      </c>
      <c r="BE134" s="233">
        <f>IF(N134="základní",J134,0)</f>
        <v>0</v>
      </c>
      <c r="BF134" s="233">
        <f>IF(N134="snížená",J134,0)</f>
        <v>0</v>
      </c>
      <c r="BG134" s="233">
        <f>IF(N134="zákl. přenesená",J134,0)</f>
        <v>0</v>
      </c>
      <c r="BH134" s="233">
        <f>IF(N134="sníž. přenesená",J134,0)</f>
        <v>0</v>
      </c>
      <c r="BI134" s="233">
        <f>IF(N134="nulová",J134,0)</f>
        <v>0</v>
      </c>
      <c r="BJ134" s="18" t="s">
        <v>85</v>
      </c>
      <c r="BK134" s="233">
        <f>ROUND(I134*H134,2)</f>
        <v>0</v>
      </c>
      <c r="BL134" s="18" t="s">
        <v>151</v>
      </c>
      <c r="BM134" s="232" t="s">
        <v>183</v>
      </c>
    </row>
    <row r="135" s="2" customFormat="1">
      <c r="A135" s="39"/>
      <c r="B135" s="40"/>
      <c r="C135" s="41"/>
      <c r="D135" s="234" t="s">
        <v>153</v>
      </c>
      <c r="E135" s="41"/>
      <c r="F135" s="235" t="s">
        <v>184</v>
      </c>
      <c r="G135" s="41"/>
      <c r="H135" s="41"/>
      <c r="I135" s="236"/>
      <c r="J135" s="41"/>
      <c r="K135" s="41"/>
      <c r="L135" s="45"/>
      <c r="M135" s="237"/>
      <c r="N135" s="238"/>
      <c r="O135" s="92"/>
      <c r="P135" s="92"/>
      <c r="Q135" s="92"/>
      <c r="R135" s="92"/>
      <c r="S135" s="92"/>
      <c r="T135" s="93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T135" s="18" t="s">
        <v>153</v>
      </c>
      <c r="AU135" s="18" t="s">
        <v>87</v>
      </c>
    </row>
    <row r="136" s="2" customFormat="1" ht="16.5" customHeight="1">
      <c r="A136" s="39"/>
      <c r="B136" s="40"/>
      <c r="C136" s="220" t="s">
        <v>185</v>
      </c>
      <c r="D136" s="220" t="s">
        <v>147</v>
      </c>
      <c r="E136" s="221" t="s">
        <v>186</v>
      </c>
      <c r="F136" s="222" t="s">
        <v>187</v>
      </c>
      <c r="G136" s="223" t="s">
        <v>150</v>
      </c>
      <c r="H136" s="224">
        <v>1</v>
      </c>
      <c r="I136" s="225"/>
      <c r="J136" s="226">
        <f>ROUND(I136*H136,2)</f>
        <v>0</v>
      </c>
      <c r="K136" s="227"/>
      <c r="L136" s="45"/>
      <c r="M136" s="228" t="s">
        <v>1</v>
      </c>
      <c r="N136" s="229" t="s">
        <v>42</v>
      </c>
      <c r="O136" s="92"/>
      <c r="P136" s="230">
        <f>O136*H136</f>
        <v>0</v>
      </c>
      <c r="Q136" s="230">
        <v>0</v>
      </c>
      <c r="R136" s="230">
        <f>Q136*H136</f>
        <v>0</v>
      </c>
      <c r="S136" s="230">
        <v>0</v>
      </c>
      <c r="T136" s="231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2" t="s">
        <v>151</v>
      </c>
      <c r="AT136" s="232" t="s">
        <v>147</v>
      </c>
      <c r="AU136" s="232" t="s">
        <v>87</v>
      </c>
      <c r="AY136" s="18" t="s">
        <v>144</v>
      </c>
      <c r="BE136" s="233">
        <f>IF(N136="základní",J136,0)</f>
        <v>0</v>
      </c>
      <c r="BF136" s="233">
        <f>IF(N136="snížená",J136,0)</f>
        <v>0</v>
      </c>
      <c r="BG136" s="233">
        <f>IF(N136="zákl. přenesená",J136,0)</f>
        <v>0</v>
      </c>
      <c r="BH136" s="233">
        <f>IF(N136="sníž. přenesená",J136,0)</f>
        <v>0</v>
      </c>
      <c r="BI136" s="233">
        <f>IF(N136="nulová",J136,0)</f>
        <v>0</v>
      </c>
      <c r="BJ136" s="18" t="s">
        <v>85</v>
      </c>
      <c r="BK136" s="233">
        <f>ROUND(I136*H136,2)</f>
        <v>0</v>
      </c>
      <c r="BL136" s="18" t="s">
        <v>151</v>
      </c>
      <c r="BM136" s="232" t="s">
        <v>188</v>
      </c>
    </row>
    <row r="137" s="2" customFormat="1">
      <c r="A137" s="39"/>
      <c r="B137" s="40"/>
      <c r="C137" s="41"/>
      <c r="D137" s="234" t="s">
        <v>153</v>
      </c>
      <c r="E137" s="41"/>
      <c r="F137" s="235" t="s">
        <v>189</v>
      </c>
      <c r="G137" s="41"/>
      <c r="H137" s="41"/>
      <c r="I137" s="236"/>
      <c r="J137" s="41"/>
      <c r="K137" s="41"/>
      <c r="L137" s="45"/>
      <c r="M137" s="237"/>
      <c r="N137" s="238"/>
      <c r="O137" s="92"/>
      <c r="P137" s="92"/>
      <c r="Q137" s="92"/>
      <c r="R137" s="92"/>
      <c r="S137" s="92"/>
      <c r="T137" s="93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153</v>
      </c>
      <c r="AU137" s="18" t="s">
        <v>87</v>
      </c>
    </row>
    <row r="138" s="2" customFormat="1" ht="16.5" customHeight="1">
      <c r="A138" s="39"/>
      <c r="B138" s="40"/>
      <c r="C138" s="220" t="s">
        <v>190</v>
      </c>
      <c r="D138" s="220" t="s">
        <v>147</v>
      </c>
      <c r="E138" s="221" t="s">
        <v>191</v>
      </c>
      <c r="F138" s="222" t="s">
        <v>192</v>
      </c>
      <c r="G138" s="223" t="s">
        <v>150</v>
      </c>
      <c r="H138" s="224">
        <v>1</v>
      </c>
      <c r="I138" s="225"/>
      <c r="J138" s="226">
        <f>ROUND(I138*H138,2)</f>
        <v>0</v>
      </c>
      <c r="K138" s="227"/>
      <c r="L138" s="45"/>
      <c r="M138" s="228" t="s">
        <v>1</v>
      </c>
      <c r="N138" s="229" t="s">
        <v>42</v>
      </c>
      <c r="O138" s="92"/>
      <c r="P138" s="230">
        <f>O138*H138</f>
        <v>0</v>
      </c>
      <c r="Q138" s="230">
        <v>0</v>
      </c>
      <c r="R138" s="230">
        <f>Q138*H138</f>
        <v>0</v>
      </c>
      <c r="S138" s="230">
        <v>0</v>
      </c>
      <c r="T138" s="231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2" t="s">
        <v>151</v>
      </c>
      <c r="AT138" s="232" t="s">
        <v>147</v>
      </c>
      <c r="AU138" s="232" t="s">
        <v>87</v>
      </c>
      <c r="AY138" s="18" t="s">
        <v>144</v>
      </c>
      <c r="BE138" s="233">
        <f>IF(N138="základní",J138,0)</f>
        <v>0</v>
      </c>
      <c r="BF138" s="233">
        <f>IF(N138="snížená",J138,0)</f>
        <v>0</v>
      </c>
      <c r="BG138" s="233">
        <f>IF(N138="zákl. přenesená",J138,0)</f>
        <v>0</v>
      </c>
      <c r="BH138" s="233">
        <f>IF(N138="sníž. přenesená",J138,0)</f>
        <v>0</v>
      </c>
      <c r="BI138" s="233">
        <f>IF(N138="nulová",J138,0)</f>
        <v>0</v>
      </c>
      <c r="BJ138" s="18" t="s">
        <v>85</v>
      </c>
      <c r="BK138" s="233">
        <f>ROUND(I138*H138,2)</f>
        <v>0</v>
      </c>
      <c r="BL138" s="18" t="s">
        <v>151</v>
      </c>
      <c r="BM138" s="232" t="s">
        <v>193</v>
      </c>
    </row>
    <row r="139" s="2" customFormat="1">
      <c r="A139" s="39"/>
      <c r="B139" s="40"/>
      <c r="C139" s="41"/>
      <c r="D139" s="234" t="s">
        <v>153</v>
      </c>
      <c r="E139" s="41"/>
      <c r="F139" s="235" t="s">
        <v>194</v>
      </c>
      <c r="G139" s="41"/>
      <c r="H139" s="41"/>
      <c r="I139" s="236"/>
      <c r="J139" s="41"/>
      <c r="K139" s="41"/>
      <c r="L139" s="45"/>
      <c r="M139" s="237"/>
      <c r="N139" s="238"/>
      <c r="O139" s="92"/>
      <c r="P139" s="92"/>
      <c r="Q139" s="92"/>
      <c r="R139" s="92"/>
      <c r="S139" s="92"/>
      <c r="T139" s="93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T139" s="18" t="s">
        <v>153</v>
      </c>
      <c r="AU139" s="18" t="s">
        <v>87</v>
      </c>
    </row>
    <row r="140" s="2" customFormat="1" ht="16.5" customHeight="1">
      <c r="A140" s="39"/>
      <c r="B140" s="40"/>
      <c r="C140" s="220" t="s">
        <v>195</v>
      </c>
      <c r="D140" s="220" t="s">
        <v>147</v>
      </c>
      <c r="E140" s="221" t="s">
        <v>196</v>
      </c>
      <c r="F140" s="222" t="s">
        <v>197</v>
      </c>
      <c r="G140" s="223" t="s">
        <v>150</v>
      </c>
      <c r="H140" s="224">
        <v>1</v>
      </c>
      <c r="I140" s="225"/>
      <c r="J140" s="226">
        <f>ROUND(I140*H140,2)</f>
        <v>0</v>
      </c>
      <c r="K140" s="227"/>
      <c r="L140" s="45"/>
      <c r="M140" s="228" t="s">
        <v>1</v>
      </c>
      <c r="N140" s="229" t="s">
        <v>42</v>
      </c>
      <c r="O140" s="92"/>
      <c r="P140" s="230">
        <f>O140*H140</f>
        <v>0</v>
      </c>
      <c r="Q140" s="230">
        <v>0</v>
      </c>
      <c r="R140" s="230">
        <f>Q140*H140</f>
        <v>0</v>
      </c>
      <c r="S140" s="230">
        <v>0</v>
      </c>
      <c r="T140" s="231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2" t="s">
        <v>151</v>
      </c>
      <c r="AT140" s="232" t="s">
        <v>147</v>
      </c>
      <c r="AU140" s="232" t="s">
        <v>87</v>
      </c>
      <c r="AY140" s="18" t="s">
        <v>144</v>
      </c>
      <c r="BE140" s="233">
        <f>IF(N140="základní",J140,0)</f>
        <v>0</v>
      </c>
      <c r="BF140" s="233">
        <f>IF(N140="snížená",J140,0)</f>
        <v>0</v>
      </c>
      <c r="BG140" s="233">
        <f>IF(N140="zákl. přenesená",J140,0)</f>
        <v>0</v>
      </c>
      <c r="BH140" s="233">
        <f>IF(N140="sníž. přenesená",J140,0)</f>
        <v>0</v>
      </c>
      <c r="BI140" s="233">
        <f>IF(N140="nulová",J140,0)</f>
        <v>0</v>
      </c>
      <c r="BJ140" s="18" t="s">
        <v>85</v>
      </c>
      <c r="BK140" s="233">
        <f>ROUND(I140*H140,2)</f>
        <v>0</v>
      </c>
      <c r="BL140" s="18" t="s">
        <v>151</v>
      </c>
      <c r="BM140" s="232" t="s">
        <v>198</v>
      </c>
    </row>
    <row r="141" s="2" customFormat="1">
      <c r="A141" s="39"/>
      <c r="B141" s="40"/>
      <c r="C141" s="41"/>
      <c r="D141" s="234" t="s">
        <v>153</v>
      </c>
      <c r="E141" s="41"/>
      <c r="F141" s="235" t="s">
        <v>199</v>
      </c>
      <c r="G141" s="41"/>
      <c r="H141" s="41"/>
      <c r="I141" s="236"/>
      <c r="J141" s="41"/>
      <c r="K141" s="41"/>
      <c r="L141" s="45"/>
      <c r="M141" s="239"/>
      <c r="N141" s="240"/>
      <c r="O141" s="241"/>
      <c r="P141" s="241"/>
      <c r="Q141" s="241"/>
      <c r="R141" s="241"/>
      <c r="S141" s="241"/>
      <c r="T141" s="242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153</v>
      </c>
      <c r="AU141" s="18" t="s">
        <v>87</v>
      </c>
    </row>
    <row r="142" s="2" customFormat="1" ht="6.96" customHeight="1">
      <c r="A142" s="39"/>
      <c r="B142" s="67"/>
      <c r="C142" s="68"/>
      <c r="D142" s="68"/>
      <c r="E142" s="68"/>
      <c r="F142" s="68"/>
      <c r="G142" s="68"/>
      <c r="H142" s="68"/>
      <c r="I142" s="68"/>
      <c r="J142" s="68"/>
      <c r="K142" s="68"/>
      <c r="L142" s="45"/>
      <c r="M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</row>
  </sheetData>
  <sheetProtection sheet="1" autoFilter="0" formatColumns="0" formatRows="0" objects="1" scenarios="1" spinCount="100000" saltValue="qQzZNfdD0tiUmeGTbW92c+4OnyoTMikojGoBFUME0xEFaYRKzYXAYFDXQd/xH7CcGnfz72stUzdK00SGRU/fNA==" hashValue="VY8PxMdXI0EqFbotEi4fLzAKaxx4v36z+PdZKf7gf/GX5/HWTroK9IYKQhIoRppGno7NXAB+hnqVrWBoQB2a1A==" algorithmName="SHA-512" password="CC35"/>
  <autoFilter ref="C118:K141"/>
  <mergeCells count="9">
    <mergeCell ref="E7:H7"/>
    <mergeCell ref="E9:H9"/>
    <mergeCell ref="E18:H18"/>
    <mergeCell ref="E27:H27"/>
    <mergeCell ref="E85:H85"/>
    <mergeCell ref="E87:H87"/>
    <mergeCell ref="E109:H109"/>
    <mergeCell ref="E111:H11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90</v>
      </c>
    </row>
    <row r="3" s="1" customFormat="1" ht="6.96" customHeight="1">
      <c r="B3" s="137"/>
      <c r="C3" s="138"/>
      <c r="D3" s="138"/>
      <c r="E3" s="138"/>
      <c r="F3" s="138"/>
      <c r="G3" s="138"/>
      <c r="H3" s="138"/>
      <c r="I3" s="138"/>
      <c r="J3" s="138"/>
      <c r="K3" s="138"/>
      <c r="L3" s="21"/>
      <c r="AT3" s="18" t="s">
        <v>87</v>
      </c>
    </row>
    <row r="4" s="1" customFormat="1" ht="24.96" customHeight="1">
      <c r="B4" s="21"/>
      <c r="D4" s="139" t="s">
        <v>115</v>
      </c>
      <c r="L4" s="21"/>
      <c r="M4" s="140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1" t="s">
        <v>16</v>
      </c>
      <c r="L6" s="21"/>
    </row>
    <row r="7" s="1" customFormat="1" ht="26.25" customHeight="1">
      <c r="B7" s="21"/>
      <c r="E7" s="142" t="str">
        <f>'Rekapitulace stavby'!K6</f>
        <v>Prostor mytí, objekt myčky a OLK – rozšíření -1.etapy stavby Revitalizace areálu TSHB</v>
      </c>
      <c r="F7" s="141"/>
      <c r="G7" s="141"/>
      <c r="H7" s="141"/>
      <c r="L7" s="21"/>
    </row>
    <row r="8" s="2" customFormat="1" ht="12" customHeight="1">
      <c r="A8" s="39"/>
      <c r="B8" s="45"/>
      <c r="C8" s="39"/>
      <c r="D8" s="141" t="s">
        <v>116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3" t="s">
        <v>200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1" t="s">
        <v>18</v>
      </c>
      <c r="E11" s="39"/>
      <c r="F11" s="144" t="s">
        <v>1</v>
      </c>
      <c r="G11" s="39"/>
      <c r="H11" s="39"/>
      <c r="I11" s="141" t="s">
        <v>19</v>
      </c>
      <c r="J11" s="144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1" t="s">
        <v>20</v>
      </c>
      <c r="E12" s="39"/>
      <c r="F12" s="144" t="s">
        <v>201</v>
      </c>
      <c r="G12" s="39"/>
      <c r="H12" s="39"/>
      <c r="I12" s="141" t="s">
        <v>22</v>
      </c>
      <c r="J12" s="145" t="str">
        <f>'Rekapitulace stavby'!AN8</f>
        <v>18. 5. 2026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1" t="s">
        <v>24</v>
      </c>
      <c r="E14" s="39"/>
      <c r="F14" s="39"/>
      <c r="G14" s="39"/>
      <c r="H14" s="39"/>
      <c r="I14" s="141" t="s">
        <v>25</v>
      </c>
      <c r="J14" s="144" t="str">
        <f>IF('Rekapitulace stavby'!AN10="","",'Rekapitulace stavby'!AN10)</f>
        <v>70188041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4" t="str">
        <f>IF('Rekapitulace stavby'!E11="","",'Rekapitulace stavby'!E11)</f>
        <v>Technické služby Havlíčkův Brod</v>
      </c>
      <c r="F15" s="39"/>
      <c r="G15" s="39"/>
      <c r="H15" s="39"/>
      <c r="I15" s="141" t="s">
        <v>28</v>
      </c>
      <c r="J15" s="144" t="str">
        <f>IF('Rekapitulace stavby'!AN11="","",'Rekapitulace stavby'!AN11)</f>
        <v/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1" t="s">
        <v>29</v>
      </c>
      <c r="E17" s="39"/>
      <c r="F17" s="39"/>
      <c r="G17" s="39"/>
      <c r="H17" s="39"/>
      <c r="I17" s="141" t="s">
        <v>25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4"/>
      <c r="G18" s="144"/>
      <c r="H18" s="144"/>
      <c r="I18" s="141" t="s">
        <v>28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1" t="s">
        <v>31</v>
      </c>
      <c r="E20" s="39"/>
      <c r="F20" s="39"/>
      <c r="G20" s="39"/>
      <c r="H20" s="39"/>
      <c r="I20" s="141" t="s">
        <v>25</v>
      </c>
      <c r="J20" s="144" t="s">
        <v>118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4" t="s">
        <v>119</v>
      </c>
      <c r="F21" s="39"/>
      <c r="G21" s="39"/>
      <c r="H21" s="39"/>
      <c r="I21" s="141" t="s">
        <v>28</v>
      </c>
      <c r="J21" s="144" t="s">
        <v>120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1" t="s">
        <v>35</v>
      </c>
      <c r="E23" s="39"/>
      <c r="F23" s="39"/>
      <c r="G23" s="39"/>
      <c r="H23" s="39"/>
      <c r="I23" s="141" t="s">
        <v>25</v>
      </c>
      <c r="J23" s="144" t="str">
        <f>IF('Rekapitulace stavby'!AN19="","",'Rekapitulace stavby'!AN19)</f>
        <v/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4" t="str">
        <f>IF('Rekapitulace stavby'!E20="","",'Rekapitulace stavby'!E20)</f>
        <v xml:space="preserve"> </v>
      </c>
      <c r="F24" s="39"/>
      <c r="G24" s="39"/>
      <c r="H24" s="39"/>
      <c r="I24" s="141" t="s">
        <v>28</v>
      </c>
      <c r="J24" s="144" t="str">
        <f>IF('Rekapitulace stavby'!AN20="","",'Rekapitulace stavby'!AN20)</f>
        <v/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1" t="s">
        <v>36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46"/>
      <c r="B27" s="147"/>
      <c r="C27" s="146"/>
      <c r="D27" s="146"/>
      <c r="E27" s="148" t="s">
        <v>1</v>
      </c>
      <c r="F27" s="148"/>
      <c r="G27" s="148"/>
      <c r="H27" s="148"/>
      <c r="I27" s="146"/>
      <c r="J27" s="146"/>
      <c r="K27" s="146"/>
      <c r="L27" s="149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0"/>
      <c r="E29" s="150"/>
      <c r="F29" s="150"/>
      <c r="G29" s="150"/>
      <c r="H29" s="150"/>
      <c r="I29" s="150"/>
      <c r="J29" s="150"/>
      <c r="K29" s="150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1" t="s">
        <v>37</v>
      </c>
      <c r="E30" s="39"/>
      <c r="F30" s="39"/>
      <c r="G30" s="39"/>
      <c r="H30" s="39"/>
      <c r="I30" s="39"/>
      <c r="J30" s="152">
        <f>ROUND(J124,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0"/>
      <c r="E31" s="150"/>
      <c r="F31" s="150"/>
      <c r="G31" s="150"/>
      <c r="H31" s="150"/>
      <c r="I31" s="150"/>
      <c r="J31" s="150"/>
      <c r="K31" s="15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3" t="s">
        <v>39</v>
      </c>
      <c r="G32" s="39"/>
      <c r="H32" s="39"/>
      <c r="I32" s="153" t="s">
        <v>38</v>
      </c>
      <c r="J32" s="153" t="s">
        <v>40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54" t="s">
        <v>41</v>
      </c>
      <c r="E33" s="141" t="s">
        <v>42</v>
      </c>
      <c r="F33" s="155">
        <f>ROUND((SUM(BE124:BE241)),  2)</f>
        <v>0</v>
      </c>
      <c r="G33" s="39"/>
      <c r="H33" s="39"/>
      <c r="I33" s="156">
        <v>0.20999999999999999</v>
      </c>
      <c r="J33" s="155">
        <f>ROUND(((SUM(BE124:BE241))*I33),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1" t="s">
        <v>43</v>
      </c>
      <c r="F34" s="155">
        <f>ROUND((SUM(BF124:BF241)),  2)</f>
        <v>0</v>
      </c>
      <c r="G34" s="39"/>
      <c r="H34" s="39"/>
      <c r="I34" s="156">
        <v>0.12</v>
      </c>
      <c r="J34" s="155">
        <f>ROUND(((SUM(BF124:BF241))*I34),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1" t="s">
        <v>44</v>
      </c>
      <c r="F35" s="155">
        <f>ROUND((SUM(BG124:BG241)),  2)</f>
        <v>0</v>
      </c>
      <c r="G35" s="39"/>
      <c r="H35" s="39"/>
      <c r="I35" s="156">
        <v>0.20999999999999999</v>
      </c>
      <c r="J35" s="155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1" t="s">
        <v>45</v>
      </c>
      <c r="F36" s="155">
        <f>ROUND((SUM(BH124:BH241)),  2)</f>
        <v>0</v>
      </c>
      <c r="G36" s="39"/>
      <c r="H36" s="39"/>
      <c r="I36" s="156">
        <v>0.12</v>
      </c>
      <c r="J36" s="155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1" t="s">
        <v>46</v>
      </c>
      <c r="F37" s="155">
        <f>ROUND((SUM(BI124:BI241)),  2)</f>
        <v>0</v>
      </c>
      <c r="G37" s="39"/>
      <c r="H37" s="39"/>
      <c r="I37" s="156">
        <v>0</v>
      </c>
      <c r="J37" s="15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7"/>
      <c r="D39" s="158" t="s">
        <v>47</v>
      </c>
      <c r="E39" s="159"/>
      <c r="F39" s="159"/>
      <c r="G39" s="160" t="s">
        <v>48</v>
      </c>
      <c r="H39" s="161" t="s">
        <v>49</v>
      </c>
      <c r="I39" s="159"/>
      <c r="J39" s="162">
        <f>SUM(J30:J37)</f>
        <v>0</v>
      </c>
      <c r="K39" s="163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64" t="s">
        <v>50</v>
      </c>
      <c r="E50" s="165"/>
      <c r="F50" s="165"/>
      <c r="G50" s="164" t="s">
        <v>51</v>
      </c>
      <c r="H50" s="165"/>
      <c r="I50" s="165"/>
      <c r="J50" s="165"/>
      <c r="K50" s="16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66" t="s">
        <v>52</v>
      </c>
      <c r="E61" s="167"/>
      <c r="F61" s="168" t="s">
        <v>53</v>
      </c>
      <c r="G61" s="166" t="s">
        <v>52</v>
      </c>
      <c r="H61" s="167"/>
      <c r="I61" s="167"/>
      <c r="J61" s="169" t="s">
        <v>53</v>
      </c>
      <c r="K61" s="16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64" t="s">
        <v>54</v>
      </c>
      <c r="E65" s="170"/>
      <c r="F65" s="170"/>
      <c r="G65" s="164" t="s">
        <v>55</v>
      </c>
      <c r="H65" s="170"/>
      <c r="I65" s="170"/>
      <c r="J65" s="170"/>
      <c r="K65" s="17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66" t="s">
        <v>52</v>
      </c>
      <c r="E76" s="167"/>
      <c r="F76" s="168" t="s">
        <v>53</v>
      </c>
      <c r="G76" s="166" t="s">
        <v>52</v>
      </c>
      <c r="H76" s="167"/>
      <c r="I76" s="167"/>
      <c r="J76" s="169" t="s">
        <v>53</v>
      </c>
      <c r="K76" s="16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71"/>
      <c r="C77" s="172"/>
      <c r="D77" s="172"/>
      <c r="E77" s="172"/>
      <c r="F77" s="172"/>
      <c r="G77" s="172"/>
      <c r="H77" s="172"/>
      <c r="I77" s="172"/>
      <c r="J77" s="172"/>
      <c r="K77" s="17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hidden="1" s="2" customFormat="1" ht="6.96" customHeight="1">
      <c r="A81" s="39"/>
      <c r="B81" s="173"/>
      <c r="C81" s="174"/>
      <c r="D81" s="174"/>
      <c r="E81" s="174"/>
      <c r="F81" s="174"/>
      <c r="G81" s="174"/>
      <c r="H81" s="174"/>
      <c r="I81" s="174"/>
      <c r="J81" s="174"/>
      <c r="K81" s="17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hidden="1" s="2" customFormat="1" ht="24.96" customHeight="1">
      <c r="A82" s="39"/>
      <c r="B82" s="40"/>
      <c r="C82" s="24" t="s">
        <v>121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hidden="1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hidden="1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hidden="1" s="2" customFormat="1" ht="26.25" customHeight="1">
      <c r="A85" s="39"/>
      <c r="B85" s="40"/>
      <c r="C85" s="41"/>
      <c r="D85" s="41"/>
      <c r="E85" s="175" t="str">
        <f>E7</f>
        <v>Prostor mytí, objekt myčky a OLK – rozšíření -1.etapy stavby Revitalizace areálu TSHB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hidden="1" s="2" customFormat="1" ht="12" customHeight="1">
      <c r="A86" s="39"/>
      <c r="B86" s="40"/>
      <c r="C86" s="33" t="s">
        <v>116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hidden="1" s="2" customFormat="1" ht="16.5" customHeight="1">
      <c r="A87" s="39"/>
      <c r="B87" s="40"/>
      <c r="C87" s="41"/>
      <c r="D87" s="41"/>
      <c r="E87" s="77" t="str">
        <f>E9</f>
        <v>SO 01 - Zpevněné plochy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hidden="1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hidden="1" s="2" customFormat="1" ht="12" customHeight="1">
      <c r="A89" s="39"/>
      <c r="B89" s="40"/>
      <c r="C89" s="33" t="s">
        <v>20</v>
      </c>
      <c r="D89" s="41"/>
      <c r="E89" s="41"/>
      <c r="F89" s="28" t="str">
        <f>F12</f>
        <v>Havlíčkův Brod</v>
      </c>
      <c r="G89" s="41"/>
      <c r="H89" s="41"/>
      <c r="I89" s="33" t="s">
        <v>22</v>
      </c>
      <c r="J89" s="80" t="str">
        <f>IF(J12="","",J12)</f>
        <v>18. 5. 2026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hidden="1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hidden="1" s="2" customFormat="1" ht="25.65" customHeight="1">
      <c r="A91" s="39"/>
      <c r="B91" s="40"/>
      <c r="C91" s="33" t="s">
        <v>24</v>
      </c>
      <c r="D91" s="41"/>
      <c r="E91" s="41"/>
      <c r="F91" s="28" t="str">
        <f>E15</f>
        <v>Technické služby Havlíčkův Brod</v>
      </c>
      <c r="G91" s="41"/>
      <c r="H91" s="41"/>
      <c r="I91" s="33" t="s">
        <v>31</v>
      </c>
      <c r="J91" s="37" t="str">
        <f>E21</f>
        <v>DMC Havlíčkův Brod s.r.o.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hidden="1" s="2" customFormat="1" ht="15.15" customHeight="1">
      <c r="A92" s="39"/>
      <c r="B92" s="40"/>
      <c r="C92" s="33" t="s">
        <v>29</v>
      </c>
      <c r="D92" s="41"/>
      <c r="E92" s="41"/>
      <c r="F92" s="28" t="str">
        <f>IF(E18="","",E18)</f>
        <v>Vyplň údaj</v>
      </c>
      <c r="G92" s="41"/>
      <c r="H92" s="41"/>
      <c r="I92" s="33" t="s">
        <v>35</v>
      </c>
      <c r="J92" s="37" t="str">
        <f>E24</f>
        <v xml:space="preserve"> 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hidden="1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hidden="1" s="2" customFormat="1" ht="29.28" customHeight="1">
      <c r="A94" s="39"/>
      <c r="B94" s="40"/>
      <c r="C94" s="176" t="s">
        <v>122</v>
      </c>
      <c r="D94" s="177"/>
      <c r="E94" s="177"/>
      <c r="F94" s="177"/>
      <c r="G94" s="177"/>
      <c r="H94" s="177"/>
      <c r="I94" s="177"/>
      <c r="J94" s="178" t="s">
        <v>123</v>
      </c>
      <c r="K94" s="177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hidden="1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hidden="1" s="2" customFormat="1" ht="22.8" customHeight="1">
      <c r="A96" s="39"/>
      <c r="B96" s="40"/>
      <c r="C96" s="179" t="s">
        <v>124</v>
      </c>
      <c r="D96" s="41"/>
      <c r="E96" s="41"/>
      <c r="F96" s="41"/>
      <c r="G96" s="41"/>
      <c r="H96" s="41"/>
      <c r="I96" s="41"/>
      <c r="J96" s="111">
        <f>J124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125</v>
      </c>
    </row>
    <row r="97" hidden="1" s="9" customFormat="1" ht="24.96" customHeight="1">
      <c r="A97" s="9"/>
      <c r="B97" s="180"/>
      <c r="C97" s="181"/>
      <c r="D97" s="182" t="s">
        <v>202</v>
      </c>
      <c r="E97" s="183"/>
      <c r="F97" s="183"/>
      <c r="G97" s="183"/>
      <c r="H97" s="183"/>
      <c r="I97" s="183"/>
      <c r="J97" s="184">
        <f>J125</f>
        <v>0</v>
      </c>
      <c r="K97" s="181"/>
      <c r="L97" s="18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6"/>
      <c r="C98" s="187"/>
      <c r="D98" s="188" t="s">
        <v>203</v>
      </c>
      <c r="E98" s="189"/>
      <c r="F98" s="189"/>
      <c r="G98" s="189"/>
      <c r="H98" s="189"/>
      <c r="I98" s="189"/>
      <c r="J98" s="190">
        <f>J126</f>
        <v>0</v>
      </c>
      <c r="K98" s="187"/>
      <c r="L98" s="19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86"/>
      <c r="C99" s="187"/>
      <c r="D99" s="188" t="s">
        <v>204</v>
      </c>
      <c r="E99" s="189"/>
      <c r="F99" s="189"/>
      <c r="G99" s="189"/>
      <c r="H99" s="189"/>
      <c r="I99" s="189"/>
      <c r="J99" s="190">
        <f>J184</f>
        <v>0</v>
      </c>
      <c r="K99" s="187"/>
      <c r="L99" s="19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86"/>
      <c r="C100" s="187"/>
      <c r="D100" s="188" t="s">
        <v>205</v>
      </c>
      <c r="E100" s="189"/>
      <c r="F100" s="189"/>
      <c r="G100" s="189"/>
      <c r="H100" s="189"/>
      <c r="I100" s="189"/>
      <c r="J100" s="190">
        <f>J215</f>
        <v>0</v>
      </c>
      <c r="K100" s="187"/>
      <c r="L100" s="19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86"/>
      <c r="C101" s="187"/>
      <c r="D101" s="188" t="s">
        <v>206</v>
      </c>
      <c r="E101" s="189"/>
      <c r="F101" s="189"/>
      <c r="G101" s="189"/>
      <c r="H101" s="189"/>
      <c r="I101" s="189"/>
      <c r="J101" s="190">
        <f>J228</f>
        <v>0</v>
      </c>
      <c r="K101" s="187"/>
      <c r="L101" s="19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86"/>
      <c r="C102" s="187"/>
      <c r="D102" s="188" t="s">
        <v>207</v>
      </c>
      <c r="E102" s="189"/>
      <c r="F102" s="189"/>
      <c r="G102" s="189"/>
      <c r="H102" s="189"/>
      <c r="I102" s="189"/>
      <c r="J102" s="190">
        <f>J236</f>
        <v>0</v>
      </c>
      <c r="K102" s="187"/>
      <c r="L102" s="19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9" customFormat="1" ht="24.96" customHeight="1">
      <c r="A103" s="9"/>
      <c r="B103" s="180"/>
      <c r="C103" s="181"/>
      <c r="D103" s="182" t="s">
        <v>208</v>
      </c>
      <c r="E103" s="183"/>
      <c r="F103" s="183"/>
      <c r="G103" s="183"/>
      <c r="H103" s="183"/>
      <c r="I103" s="183"/>
      <c r="J103" s="184">
        <f>J238</f>
        <v>0</v>
      </c>
      <c r="K103" s="181"/>
      <c r="L103" s="185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hidden="1" s="10" customFormat="1" ht="19.92" customHeight="1">
      <c r="A104" s="10"/>
      <c r="B104" s="186"/>
      <c r="C104" s="187"/>
      <c r="D104" s="188" t="s">
        <v>209</v>
      </c>
      <c r="E104" s="189"/>
      <c r="F104" s="189"/>
      <c r="G104" s="189"/>
      <c r="H104" s="189"/>
      <c r="I104" s="189"/>
      <c r="J104" s="190">
        <f>J239</f>
        <v>0</v>
      </c>
      <c r="K104" s="187"/>
      <c r="L104" s="19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2" customFormat="1" ht="21.84" customHeight="1">
      <c r="A105" s="39"/>
      <c r="B105" s="40"/>
      <c r="C105" s="41"/>
      <c r="D105" s="41"/>
      <c r="E105" s="41"/>
      <c r="F105" s="41"/>
      <c r="G105" s="41"/>
      <c r="H105" s="41"/>
      <c r="I105" s="41"/>
      <c r="J105" s="41"/>
      <c r="K105" s="41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hidden="1" s="2" customFormat="1" ht="6.96" customHeight="1">
      <c r="A106" s="39"/>
      <c r="B106" s="67"/>
      <c r="C106" s="68"/>
      <c r="D106" s="68"/>
      <c r="E106" s="68"/>
      <c r="F106" s="68"/>
      <c r="G106" s="68"/>
      <c r="H106" s="68"/>
      <c r="I106" s="68"/>
      <c r="J106" s="68"/>
      <c r="K106" s="68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hidden="1"/>
    <row r="108" hidden="1"/>
    <row r="109" hidden="1"/>
    <row r="110" s="2" customFormat="1" ht="6.96" customHeight="1">
      <c r="A110" s="39"/>
      <c r="B110" s="69"/>
      <c r="C110" s="70"/>
      <c r="D110" s="70"/>
      <c r="E110" s="70"/>
      <c r="F110" s="70"/>
      <c r="G110" s="70"/>
      <c r="H110" s="70"/>
      <c r="I110" s="70"/>
      <c r="J110" s="70"/>
      <c r="K110" s="70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24.96" customHeight="1">
      <c r="A111" s="39"/>
      <c r="B111" s="40"/>
      <c r="C111" s="24" t="s">
        <v>129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6.96" customHeight="1">
      <c r="A112" s="39"/>
      <c r="B112" s="40"/>
      <c r="C112" s="41"/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16</v>
      </c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26.25" customHeight="1">
      <c r="A114" s="39"/>
      <c r="B114" s="40"/>
      <c r="C114" s="41"/>
      <c r="D114" s="41"/>
      <c r="E114" s="175" t="str">
        <f>E7</f>
        <v>Prostor mytí, objekt myčky a OLK – rozšíření -1.etapy stavby Revitalizace areálu TSHB</v>
      </c>
      <c r="F114" s="33"/>
      <c r="G114" s="33"/>
      <c r="H114" s="33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2" customHeight="1">
      <c r="A115" s="39"/>
      <c r="B115" s="40"/>
      <c r="C115" s="33" t="s">
        <v>116</v>
      </c>
      <c r="D115" s="41"/>
      <c r="E115" s="41"/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6.5" customHeight="1">
      <c r="A116" s="39"/>
      <c r="B116" s="40"/>
      <c r="C116" s="41"/>
      <c r="D116" s="41"/>
      <c r="E116" s="77" t="str">
        <f>E9</f>
        <v>SO 01 - Zpevněné plochy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2" customHeight="1">
      <c r="A118" s="39"/>
      <c r="B118" s="40"/>
      <c r="C118" s="33" t="s">
        <v>20</v>
      </c>
      <c r="D118" s="41"/>
      <c r="E118" s="41"/>
      <c r="F118" s="28" t="str">
        <f>F12</f>
        <v>Havlíčkův Brod</v>
      </c>
      <c r="G118" s="41"/>
      <c r="H118" s="41"/>
      <c r="I118" s="33" t="s">
        <v>22</v>
      </c>
      <c r="J118" s="80" t="str">
        <f>IF(J12="","",J12)</f>
        <v>18. 5. 2026</v>
      </c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25.65" customHeight="1">
      <c r="A120" s="39"/>
      <c r="B120" s="40"/>
      <c r="C120" s="33" t="s">
        <v>24</v>
      </c>
      <c r="D120" s="41"/>
      <c r="E120" s="41"/>
      <c r="F120" s="28" t="str">
        <f>E15</f>
        <v>Technické služby Havlíčkův Brod</v>
      </c>
      <c r="G120" s="41"/>
      <c r="H120" s="41"/>
      <c r="I120" s="33" t="s">
        <v>31</v>
      </c>
      <c r="J120" s="37" t="str">
        <f>E21</f>
        <v>DMC Havlíčkův Brod s.r.o.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5.15" customHeight="1">
      <c r="A121" s="39"/>
      <c r="B121" s="40"/>
      <c r="C121" s="33" t="s">
        <v>29</v>
      </c>
      <c r="D121" s="41"/>
      <c r="E121" s="41"/>
      <c r="F121" s="28" t="str">
        <f>IF(E18="","",E18)</f>
        <v>Vyplň údaj</v>
      </c>
      <c r="G121" s="41"/>
      <c r="H121" s="41"/>
      <c r="I121" s="33" t="s">
        <v>35</v>
      </c>
      <c r="J121" s="37" t="str">
        <f>E24</f>
        <v xml:space="preserve"> </v>
      </c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0.32" customHeight="1">
      <c r="A122" s="39"/>
      <c r="B122" s="40"/>
      <c r="C122" s="41"/>
      <c r="D122" s="41"/>
      <c r="E122" s="41"/>
      <c r="F122" s="41"/>
      <c r="G122" s="41"/>
      <c r="H122" s="41"/>
      <c r="I122" s="41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11" customFormat="1" ht="29.28" customHeight="1">
      <c r="A123" s="192"/>
      <c r="B123" s="193"/>
      <c r="C123" s="194" t="s">
        <v>130</v>
      </c>
      <c r="D123" s="195" t="s">
        <v>62</v>
      </c>
      <c r="E123" s="195" t="s">
        <v>58</v>
      </c>
      <c r="F123" s="195" t="s">
        <v>59</v>
      </c>
      <c r="G123" s="195" t="s">
        <v>131</v>
      </c>
      <c r="H123" s="195" t="s">
        <v>132</v>
      </c>
      <c r="I123" s="195" t="s">
        <v>133</v>
      </c>
      <c r="J123" s="196" t="s">
        <v>123</v>
      </c>
      <c r="K123" s="197" t="s">
        <v>134</v>
      </c>
      <c r="L123" s="198"/>
      <c r="M123" s="101" t="s">
        <v>1</v>
      </c>
      <c r="N123" s="102" t="s">
        <v>41</v>
      </c>
      <c r="O123" s="102" t="s">
        <v>135</v>
      </c>
      <c r="P123" s="102" t="s">
        <v>136</v>
      </c>
      <c r="Q123" s="102" t="s">
        <v>137</v>
      </c>
      <c r="R123" s="102" t="s">
        <v>138</v>
      </c>
      <c r="S123" s="102" t="s">
        <v>139</v>
      </c>
      <c r="T123" s="103" t="s">
        <v>140</v>
      </c>
      <c r="U123" s="192"/>
      <c r="V123" s="192"/>
      <c r="W123" s="192"/>
      <c r="X123" s="192"/>
      <c r="Y123" s="192"/>
      <c r="Z123" s="192"/>
      <c r="AA123" s="192"/>
      <c r="AB123" s="192"/>
      <c r="AC123" s="192"/>
      <c r="AD123" s="192"/>
      <c r="AE123" s="192"/>
    </row>
    <row r="124" s="2" customFormat="1" ht="22.8" customHeight="1">
      <c r="A124" s="39"/>
      <c r="B124" s="40"/>
      <c r="C124" s="108" t="s">
        <v>141</v>
      </c>
      <c r="D124" s="41"/>
      <c r="E124" s="41"/>
      <c r="F124" s="41"/>
      <c r="G124" s="41"/>
      <c r="H124" s="41"/>
      <c r="I124" s="41"/>
      <c r="J124" s="199">
        <f>BK124</f>
        <v>0</v>
      </c>
      <c r="K124" s="41"/>
      <c r="L124" s="45"/>
      <c r="M124" s="104"/>
      <c r="N124" s="200"/>
      <c r="O124" s="105"/>
      <c r="P124" s="201">
        <f>P125+P238</f>
        <v>0</v>
      </c>
      <c r="Q124" s="105"/>
      <c r="R124" s="201">
        <f>R125+R238</f>
        <v>160.94806416</v>
      </c>
      <c r="S124" s="105"/>
      <c r="T124" s="202">
        <f>T125+T238</f>
        <v>79.328000000000003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76</v>
      </c>
      <c r="AU124" s="18" t="s">
        <v>125</v>
      </c>
      <c r="BK124" s="203">
        <f>BK125+BK238</f>
        <v>0</v>
      </c>
    </row>
    <row r="125" s="12" customFormat="1" ht="25.92" customHeight="1">
      <c r="A125" s="12"/>
      <c r="B125" s="204"/>
      <c r="C125" s="205"/>
      <c r="D125" s="206" t="s">
        <v>76</v>
      </c>
      <c r="E125" s="207" t="s">
        <v>142</v>
      </c>
      <c r="F125" s="207" t="s">
        <v>210</v>
      </c>
      <c r="G125" s="205"/>
      <c r="H125" s="205"/>
      <c r="I125" s="208"/>
      <c r="J125" s="209">
        <f>BK125</f>
        <v>0</v>
      </c>
      <c r="K125" s="205"/>
      <c r="L125" s="210"/>
      <c r="M125" s="211"/>
      <c r="N125" s="212"/>
      <c r="O125" s="212"/>
      <c r="P125" s="213">
        <f>P126+P184+P215+P228+P236</f>
        <v>0</v>
      </c>
      <c r="Q125" s="212"/>
      <c r="R125" s="213">
        <f>R126+R184+R215+R228+R236</f>
        <v>160.94806416</v>
      </c>
      <c r="S125" s="212"/>
      <c r="T125" s="214">
        <f>T126+T184+T215+T228+T236</f>
        <v>79.203000000000003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15" t="s">
        <v>85</v>
      </c>
      <c r="AT125" s="216" t="s">
        <v>76</v>
      </c>
      <c r="AU125" s="216" t="s">
        <v>77</v>
      </c>
      <c r="AY125" s="215" t="s">
        <v>144</v>
      </c>
      <c r="BK125" s="217">
        <f>BK126+BK184+BK215+BK228+BK236</f>
        <v>0</v>
      </c>
    </row>
    <row r="126" s="12" customFormat="1" ht="22.8" customHeight="1">
      <c r="A126" s="12"/>
      <c r="B126" s="204"/>
      <c r="C126" s="205"/>
      <c r="D126" s="206" t="s">
        <v>76</v>
      </c>
      <c r="E126" s="218" t="s">
        <v>85</v>
      </c>
      <c r="F126" s="218" t="s">
        <v>211</v>
      </c>
      <c r="G126" s="205"/>
      <c r="H126" s="205"/>
      <c r="I126" s="208"/>
      <c r="J126" s="219">
        <f>BK126</f>
        <v>0</v>
      </c>
      <c r="K126" s="205"/>
      <c r="L126" s="210"/>
      <c r="M126" s="211"/>
      <c r="N126" s="212"/>
      <c r="O126" s="212"/>
      <c r="P126" s="213">
        <f>SUM(P127:P183)</f>
        <v>0</v>
      </c>
      <c r="Q126" s="212"/>
      <c r="R126" s="213">
        <f>SUM(R127:R183)</f>
        <v>145</v>
      </c>
      <c r="S126" s="212"/>
      <c r="T126" s="214">
        <f>SUM(T127:T183)</f>
        <v>68.802999999999997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15" t="s">
        <v>85</v>
      </c>
      <c r="AT126" s="216" t="s">
        <v>76</v>
      </c>
      <c r="AU126" s="216" t="s">
        <v>85</v>
      </c>
      <c r="AY126" s="215" t="s">
        <v>144</v>
      </c>
      <c r="BK126" s="217">
        <f>SUM(BK127:BK183)</f>
        <v>0</v>
      </c>
    </row>
    <row r="127" s="2" customFormat="1" ht="24.15" customHeight="1">
      <c r="A127" s="39"/>
      <c r="B127" s="40"/>
      <c r="C127" s="220" t="s">
        <v>85</v>
      </c>
      <c r="D127" s="220" t="s">
        <v>147</v>
      </c>
      <c r="E127" s="221" t="s">
        <v>212</v>
      </c>
      <c r="F127" s="222" t="s">
        <v>213</v>
      </c>
      <c r="G127" s="223" t="s">
        <v>214</v>
      </c>
      <c r="H127" s="224">
        <v>63</v>
      </c>
      <c r="I127" s="225"/>
      <c r="J127" s="226">
        <f>ROUND(I127*H127,2)</f>
        <v>0</v>
      </c>
      <c r="K127" s="227"/>
      <c r="L127" s="45"/>
      <c r="M127" s="228" t="s">
        <v>1</v>
      </c>
      <c r="N127" s="229" t="s">
        <v>42</v>
      </c>
      <c r="O127" s="92"/>
      <c r="P127" s="230">
        <f>O127*H127</f>
        <v>0</v>
      </c>
      <c r="Q127" s="230">
        <v>0</v>
      </c>
      <c r="R127" s="230">
        <f>Q127*H127</f>
        <v>0</v>
      </c>
      <c r="S127" s="230">
        <v>0.316</v>
      </c>
      <c r="T127" s="231">
        <f>S127*H127</f>
        <v>19.908000000000001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32" t="s">
        <v>143</v>
      </c>
      <c r="AT127" s="232" t="s">
        <v>147</v>
      </c>
      <c r="AU127" s="232" t="s">
        <v>87</v>
      </c>
      <c r="AY127" s="18" t="s">
        <v>144</v>
      </c>
      <c r="BE127" s="233">
        <f>IF(N127="základní",J127,0)</f>
        <v>0</v>
      </c>
      <c r="BF127" s="233">
        <f>IF(N127="snížená",J127,0)</f>
        <v>0</v>
      </c>
      <c r="BG127" s="233">
        <f>IF(N127="zákl. přenesená",J127,0)</f>
        <v>0</v>
      </c>
      <c r="BH127" s="233">
        <f>IF(N127="sníž. přenesená",J127,0)</f>
        <v>0</v>
      </c>
      <c r="BI127" s="233">
        <f>IF(N127="nulová",J127,0)</f>
        <v>0</v>
      </c>
      <c r="BJ127" s="18" t="s">
        <v>85</v>
      </c>
      <c r="BK127" s="233">
        <f>ROUND(I127*H127,2)</f>
        <v>0</v>
      </c>
      <c r="BL127" s="18" t="s">
        <v>143</v>
      </c>
      <c r="BM127" s="232" t="s">
        <v>215</v>
      </c>
    </row>
    <row r="128" s="13" customFormat="1">
      <c r="A128" s="13"/>
      <c r="B128" s="243"/>
      <c r="C128" s="244"/>
      <c r="D128" s="234" t="s">
        <v>216</v>
      </c>
      <c r="E128" s="245" t="s">
        <v>1</v>
      </c>
      <c r="F128" s="246" t="s">
        <v>217</v>
      </c>
      <c r="G128" s="244"/>
      <c r="H128" s="247">
        <v>63</v>
      </c>
      <c r="I128" s="248"/>
      <c r="J128" s="244"/>
      <c r="K128" s="244"/>
      <c r="L128" s="249"/>
      <c r="M128" s="250"/>
      <c r="N128" s="251"/>
      <c r="O128" s="251"/>
      <c r="P128" s="251"/>
      <c r="Q128" s="251"/>
      <c r="R128" s="251"/>
      <c r="S128" s="251"/>
      <c r="T128" s="252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53" t="s">
        <v>216</v>
      </c>
      <c r="AU128" s="253" t="s">
        <v>87</v>
      </c>
      <c r="AV128" s="13" t="s">
        <v>87</v>
      </c>
      <c r="AW128" s="13" t="s">
        <v>34</v>
      </c>
      <c r="AX128" s="13" t="s">
        <v>85</v>
      </c>
      <c r="AY128" s="253" t="s">
        <v>144</v>
      </c>
    </row>
    <row r="129" s="2" customFormat="1" ht="24.15" customHeight="1">
      <c r="A129" s="39"/>
      <c r="B129" s="40"/>
      <c r="C129" s="220" t="s">
        <v>87</v>
      </c>
      <c r="D129" s="220" t="s">
        <v>147</v>
      </c>
      <c r="E129" s="221" t="s">
        <v>218</v>
      </c>
      <c r="F129" s="222" t="s">
        <v>219</v>
      </c>
      <c r="G129" s="223" t="s">
        <v>214</v>
      </c>
      <c r="H129" s="224">
        <v>145</v>
      </c>
      <c r="I129" s="225"/>
      <c r="J129" s="226">
        <f>ROUND(I129*H129,2)</f>
        <v>0</v>
      </c>
      <c r="K129" s="227"/>
      <c r="L129" s="45"/>
      <c r="M129" s="228" t="s">
        <v>1</v>
      </c>
      <c r="N129" s="229" t="s">
        <v>42</v>
      </c>
      <c r="O129" s="92"/>
      <c r="P129" s="230">
        <f>O129*H129</f>
        <v>0</v>
      </c>
      <c r="Q129" s="230">
        <v>0</v>
      </c>
      <c r="R129" s="230">
        <f>Q129*H129</f>
        <v>0</v>
      </c>
      <c r="S129" s="230">
        <v>0.316</v>
      </c>
      <c r="T129" s="231">
        <f>S129*H129</f>
        <v>45.82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2" t="s">
        <v>143</v>
      </c>
      <c r="AT129" s="232" t="s">
        <v>147</v>
      </c>
      <c r="AU129" s="232" t="s">
        <v>87</v>
      </c>
      <c r="AY129" s="18" t="s">
        <v>144</v>
      </c>
      <c r="BE129" s="233">
        <f>IF(N129="základní",J129,0)</f>
        <v>0</v>
      </c>
      <c r="BF129" s="233">
        <f>IF(N129="snížená",J129,0)</f>
        <v>0</v>
      </c>
      <c r="BG129" s="233">
        <f>IF(N129="zákl. přenesená",J129,0)</f>
        <v>0</v>
      </c>
      <c r="BH129" s="233">
        <f>IF(N129="sníž. přenesená",J129,0)</f>
        <v>0</v>
      </c>
      <c r="BI129" s="233">
        <f>IF(N129="nulová",J129,0)</f>
        <v>0</v>
      </c>
      <c r="BJ129" s="18" t="s">
        <v>85</v>
      </c>
      <c r="BK129" s="233">
        <f>ROUND(I129*H129,2)</f>
        <v>0</v>
      </c>
      <c r="BL129" s="18" t="s">
        <v>143</v>
      </c>
      <c r="BM129" s="232" t="s">
        <v>220</v>
      </c>
    </row>
    <row r="130" s="13" customFormat="1">
      <c r="A130" s="13"/>
      <c r="B130" s="243"/>
      <c r="C130" s="244"/>
      <c r="D130" s="234" t="s">
        <v>216</v>
      </c>
      <c r="E130" s="245" t="s">
        <v>1</v>
      </c>
      <c r="F130" s="246" t="s">
        <v>221</v>
      </c>
      <c r="G130" s="244"/>
      <c r="H130" s="247">
        <v>145</v>
      </c>
      <c r="I130" s="248"/>
      <c r="J130" s="244"/>
      <c r="K130" s="244"/>
      <c r="L130" s="249"/>
      <c r="M130" s="250"/>
      <c r="N130" s="251"/>
      <c r="O130" s="251"/>
      <c r="P130" s="251"/>
      <c r="Q130" s="251"/>
      <c r="R130" s="251"/>
      <c r="S130" s="251"/>
      <c r="T130" s="252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53" t="s">
        <v>216</v>
      </c>
      <c r="AU130" s="253" t="s">
        <v>87</v>
      </c>
      <c r="AV130" s="13" t="s">
        <v>87</v>
      </c>
      <c r="AW130" s="13" t="s">
        <v>34</v>
      </c>
      <c r="AX130" s="13" t="s">
        <v>85</v>
      </c>
      <c r="AY130" s="253" t="s">
        <v>144</v>
      </c>
    </row>
    <row r="131" s="2" customFormat="1" ht="16.5" customHeight="1">
      <c r="A131" s="39"/>
      <c r="B131" s="40"/>
      <c r="C131" s="220" t="s">
        <v>159</v>
      </c>
      <c r="D131" s="220" t="s">
        <v>147</v>
      </c>
      <c r="E131" s="221" t="s">
        <v>222</v>
      </c>
      <c r="F131" s="222" t="s">
        <v>223</v>
      </c>
      <c r="G131" s="223" t="s">
        <v>224</v>
      </c>
      <c r="H131" s="224">
        <v>15</v>
      </c>
      <c r="I131" s="225"/>
      <c r="J131" s="226">
        <f>ROUND(I131*H131,2)</f>
        <v>0</v>
      </c>
      <c r="K131" s="227"/>
      <c r="L131" s="45"/>
      <c r="M131" s="228" t="s">
        <v>1</v>
      </c>
      <c r="N131" s="229" t="s">
        <v>42</v>
      </c>
      <c r="O131" s="92"/>
      <c r="P131" s="230">
        <f>O131*H131</f>
        <v>0</v>
      </c>
      <c r="Q131" s="230">
        <v>0</v>
      </c>
      <c r="R131" s="230">
        <f>Q131*H131</f>
        <v>0</v>
      </c>
      <c r="S131" s="230">
        <v>0.20499999999999999</v>
      </c>
      <c r="T131" s="231">
        <f>S131*H131</f>
        <v>3.0749999999999997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2" t="s">
        <v>143</v>
      </c>
      <c r="AT131" s="232" t="s">
        <v>147</v>
      </c>
      <c r="AU131" s="232" t="s">
        <v>87</v>
      </c>
      <c r="AY131" s="18" t="s">
        <v>144</v>
      </c>
      <c r="BE131" s="233">
        <f>IF(N131="základní",J131,0)</f>
        <v>0</v>
      </c>
      <c r="BF131" s="233">
        <f>IF(N131="snížená",J131,0)</f>
        <v>0</v>
      </c>
      <c r="BG131" s="233">
        <f>IF(N131="zákl. přenesená",J131,0)</f>
        <v>0</v>
      </c>
      <c r="BH131" s="233">
        <f>IF(N131="sníž. přenesená",J131,0)</f>
        <v>0</v>
      </c>
      <c r="BI131" s="233">
        <f>IF(N131="nulová",J131,0)</f>
        <v>0</v>
      </c>
      <c r="BJ131" s="18" t="s">
        <v>85</v>
      </c>
      <c r="BK131" s="233">
        <f>ROUND(I131*H131,2)</f>
        <v>0</v>
      </c>
      <c r="BL131" s="18" t="s">
        <v>143</v>
      </c>
      <c r="BM131" s="232" t="s">
        <v>225</v>
      </c>
    </row>
    <row r="132" s="13" customFormat="1">
      <c r="A132" s="13"/>
      <c r="B132" s="243"/>
      <c r="C132" s="244"/>
      <c r="D132" s="234" t="s">
        <v>216</v>
      </c>
      <c r="E132" s="245" t="s">
        <v>1</v>
      </c>
      <c r="F132" s="246" t="s">
        <v>226</v>
      </c>
      <c r="G132" s="244"/>
      <c r="H132" s="247">
        <v>15</v>
      </c>
      <c r="I132" s="248"/>
      <c r="J132" s="244"/>
      <c r="K132" s="244"/>
      <c r="L132" s="249"/>
      <c r="M132" s="250"/>
      <c r="N132" s="251"/>
      <c r="O132" s="251"/>
      <c r="P132" s="251"/>
      <c r="Q132" s="251"/>
      <c r="R132" s="251"/>
      <c r="S132" s="251"/>
      <c r="T132" s="252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53" t="s">
        <v>216</v>
      </c>
      <c r="AU132" s="253" t="s">
        <v>87</v>
      </c>
      <c r="AV132" s="13" t="s">
        <v>87</v>
      </c>
      <c r="AW132" s="13" t="s">
        <v>34</v>
      </c>
      <c r="AX132" s="13" t="s">
        <v>85</v>
      </c>
      <c r="AY132" s="253" t="s">
        <v>144</v>
      </c>
    </row>
    <row r="133" s="2" customFormat="1" ht="33" customHeight="1">
      <c r="A133" s="39"/>
      <c r="B133" s="40"/>
      <c r="C133" s="220" t="s">
        <v>143</v>
      </c>
      <c r="D133" s="220" t="s">
        <v>147</v>
      </c>
      <c r="E133" s="221" t="s">
        <v>227</v>
      </c>
      <c r="F133" s="222" t="s">
        <v>228</v>
      </c>
      <c r="G133" s="223" t="s">
        <v>229</v>
      </c>
      <c r="H133" s="224">
        <v>123.5</v>
      </c>
      <c r="I133" s="225"/>
      <c r="J133" s="226">
        <f>ROUND(I133*H133,2)</f>
        <v>0</v>
      </c>
      <c r="K133" s="227"/>
      <c r="L133" s="45"/>
      <c r="M133" s="228" t="s">
        <v>1</v>
      </c>
      <c r="N133" s="229" t="s">
        <v>42</v>
      </c>
      <c r="O133" s="92"/>
      <c r="P133" s="230">
        <f>O133*H133</f>
        <v>0</v>
      </c>
      <c r="Q133" s="230">
        <v>0</v>
      </c>
      <c r="R133" s="230">
        <f>Q133*H133</f>
        <v>0</v>
      </c>
      <c r="S133" s="230">
        <v>0</v>
      </c>
      <c r="T133" s="231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2" t="s">
        <v>143</v>
      </c>
      <c r="AT133" s="232" t="s">
        <v>147</v>
      </c>
      <c r="AU133" s="232" t="s">
        <v>87</v>
      </c>
      <c r="AY133" s="18" t="s">
        <v>144</v>
      </c>
      <c r="BE133" s="233">
        <f>IF(N133="základní",J133,0)</f>
        <v>0</v>
      </c>
      <c r="BF133" s="233">
        <f>IF(N133="snížená",J133,0)</f>
        <v>0</v>
      </c>
      <c r="BG133" s="233">
        <f>IF(N133="zákl. přenesená",J133,0)</f>
        <v>0</v>
      </c>
      <c r="BH133" s="233">
        <f>IF(N133="sníž. přenesená",J133,0)</f>
        <v>0</v>
      </c>
      <c r="BI133" s="233">
        <f>IF(N133="nulová",J133,0)</f>
        <v>0</v>
      </c>
      <c r="BJ133" s="18" t="s">
        <v>85</v>
      </c>
      <c r="BK133" s="233">
        <f>ROUND(I133*H133,2)</f>
        <v>0</v>
      </c>
      <c r="BL133" s="18" t="s">
        <v>143</v>
      </c>
      <c r="BM133" s="232" t="s">
        <v>230</v>
      </c>
    </row>
    <row r="134" s="13" customFormat="1">
      <c r="A134" s="13"/>
      <c r="B134" s="243"/>
      <c r="C134" s="244"/>
      <c r="D134" s="234" t="s">
        <v>216</v>
      </c>
      <c r="E134" s="245" t="s">
        <v>1</v>
      </c>
      <c r="F134" s="246" t="s">
        <v>231</v>
      </c>
      <c r="G134" s="244"/>
      <c r="H134" s="247">
        <v>43.5</v>
      </c>
      <c r="I134" s="248"/>
      <c r="J134" s="244"/>
      <c r="K134" s="244"/>
      <c r="L134" s="249"/>
      <c r="M134" s="250"/>
      <c r="N134" s="251"/>
      <c r="O134" s="251"/>
      <c r="P134" s="251"/>
      <c r="Q134" s="251"/>
      <c r="R134" s="251"/>
      <c r="S134" s="251"/>
      <c r="T134" s="252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53" t="s">
        <v>216</v>
      </c>
      <c r="AU134" s="253" t="s">
        <v>87</v>
      </c>
      <c r="AV134" s="13" t="s">
        <v>87</v>
      </c>
      <c r="AW134" s="13" t="s">
        <v>34</v>
      </c>
      <c r="AX134" s="13" t="s">
        <v>77</v>
      </c>
      <c r="AY134" s="253" t="s">
        <v>144</v>
      </c>
    </row>
    <row r="135" s="13" customFormat="1">
      <c r="A135" s="13"/>
      <c r="B135" s="243"/>
      <c r="C135" s="244"/>
      <c r="D135" s="234" t="s">
        <v>216</v>
      </c>
      <c r="E135" s="245" t="s">
        <v>1</v>
      </c>
      <c r="F135" s="246" t="s">
        <v>232</v>
      </c>
      <c r="G135" s="244"/>
      <c r="H135" s="247">
        <v>6.2999999999999998</v>
      </c>
      <c r="I135" s="248"/>
      <c r="J135" s="244"/>
      <c r="K135" s="244"/>
      <c r="L135" s="249"/>
      <c r="M135" s="250"/>
      <c r="N135" s="251"/>
      <c r="O135" s="251"/>
      <c r="P135" s="251"/>
      <c r="Q135" s="251"/>
      <c r="R135" s="251"/>
      <c r="S135" s="251"/>
      <c r="T135" s="25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53" t="s">
        <v>216</v>
      </c>
      <c r="AU135" s="253" t="s">
        <v>87</v>
      </c>
      <c r="AV135" s="13" t="s">
        <v>87</v>
      </c>
      <c r="AW135" s="13" t="s">
        <v>34</v>
      </c>
      <c r="AX135" s="13" t="s">
        <v>77</v>
      </c>
      <c r="AY135" s="253" t="s">
        <v>144</v>
      </c>
    </row>
    <row r="136" s="13" customFormat="1">
      <c r="A136" s="13"/>
      <c r="B136" s="243"/>
      <c r="C136" s="244"/>
      <c r="D136" s="234" t="s">
        <v>216</v>
      </c>
      <c r="E136" s="245" t="s">
        <v>1</v>
      </c>
      <c r="F136" s="246" t="s">
        <v>233</v>
      </c>
      <c r="G136" s="244"/>
      <c r="H136" s="247">
        <v>0.59999999999999998</v>
      </c>
      <c r="I136" s="248"/>
      <c r="J136" s="244"/>
      <c r="K136" s="244"/>
      <c r="L136" s="249"/>
      <c r="M136" s="250"/>
      <c r="N136" s="251"/>
      <c r="O136" s="251"/>
      <c r="P136" s="251"/>
      <c r="Q136" s="251"/>
      <c r="R136" s="251"/>
      <c r="S136" s="251"/>
      <c r="T136" s="25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53" t="s">
        <v>216</v>
      </c>
      <c r="AU136" s="253" t="s">
        <v>87</v>
      </c>
      <c r="AV136" s="13" t="s">
        <v>87</v>
      </c>
      <c r="AW136" s="13" t="s">
        <v>34</v>
      </c>
      <c r="AX136" s="13" t="s">
        <v>77</v>
      </c>
      <c r="AY136" s="253" t="s">
        <v>144</v>
      </c>
    </row>
    <row r="137" s="13" customFormat="1">
      <c r="A137" s="13"/>
      <c r="B137" s="243"/>
      <c r="C137" s="244"/>
      <c r="D137" s="234" t="s">
        <v>216</v>
      </c>
      <c r="E137" s="245" t="s">
        <v>1</v>
      </c>
      <c r="F137" s="246" t="s">
        <v>234</v>
      </c>
      <c r="G137" s="244"/>
      <c r="H137" s="247">
        <v>72.5</v>
      </c>
      <c r="I137" s="248"/>
      <c r="J137" s="244"/>
      <c r="K137" s="244"/>
      <c r="L137" s="249"/>
      <c r="M137" s="250"/>
      <c r="N137" s="251"/>
      <c r="O137" s="251"/>
      <c r="P137" s="251"/>
      <c r="Q137" s="251"/>
      <c r="R137" s="251"/>
      <c r="S137" s="251"/>
      <c r="T137" s="25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53" t="s">
        <v>216</v>
      </c>
      <c r="AU137" s="253" t="s">
        <v>87</v>
      </c>
      <c r="AV137" s="13" t="s">
        <v>87</v>
      </c>
      <c r="AW137" s="13" t="s">
        <v>34</v>
      </c>
      <c r="AX137" s="13" t="s">
        <v>77</v>
      </c>
      <c r="AY137" s="253" t="s">
        <v>144</v>
      </c>
    </row>
    <row r="138" s="13" customFormat="1">
      <c r="A138" s="13"/>
      <c r="B138" s="243"/>
      <c r="C138" s="244"/>
      <c r="D138" s="234" t="s">
        <v>216</v>
      </c>
      <c r="E138" s="245" t="s">
        <v>1</v>
      </c>
      <c r="F138" s="246" t="s">
        <v>235</v>
      </c>
      <c r="G138" s="244"/>
      <c r="H138" s="247">
        <v>0.59999999999999998</v>
      </c>
      <c r="I138" s="248"/>
      <c r="J138" s="244"/>
      <c r="K138" s="244"/>
      <c r="L138" s="249"/>
      <c r="M138" s="250"/>
      <c r="N138" s="251"/>
      <c r="O138" s="251"/>
      <c r="P138" s="251"/>
      <c r="Q138" s="251"/>
      <c r="R138" s="251"/>
      <c r="S138" s="251"/>
      <c r="T138" s="25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53" t="s">
        <v>216</v>
      </c>
      <c r="AU138" s="253" t="s">
        <v>87</v>
      </c>
      <c r="AV138" s="13" t="s">
        <v>87</v>
      </c>
      <c r="AW138" s="13" t="s">
        <v>34</v>
      </c>
      <c r="AX138" s="13" t="s">
        <v>77</v>
      </c>
      <c r="AY138" s="253" t="s">
        <v>144</v>
      </c>
    </row>
    <row r="139" s="14" customFormat="1">
      <c r="A139" s="14"/>
      <c r="B139" s="254"/>
      <c r="C139" s="255"/>
      <c r="D139" s="234" t="s">
        <v>216</v>
      </c>
      <c r="E139" s="256" t="s">
        <v>1</v>
      </c>
      <c r="F139" s="257" t="s">
        <v>236</v>
      </c>
      <c r="G139" s="255"/>
      <c r="H139" s="258">
        <v>123.5</v>
      </c>
      <c r="I139" s="259"/>
      <c r="J139" s="255"/>
      <c r="K139" s="255"/>
      <c r="L139" s="260"/>
      <c r="M139" s="261"/>
      <c r="N139" s="262"/>
      <c r="O139" s="262"/>
      <c r="P139" s="262"/>
      <c r="Q139" s="262"/>
      <c r="R139" s="262"/>
      <c r="S139" s="262"/>
      <c r="T139" s="263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64" t="s">
        <v>216</v>
      </c>
      <c r="AU139" s="264" t="s">
        <v>87</v>
      </c>
      <c r="AV139" s="14" t="s">
        <v>143</v>
      </c>
      <c r="AW139" s="14" t="s">
        <v>34</v>
      </c>
      <c r="AX139" s="14" t="s">
        <v>85</v>
      </c>
      <c r="AY139" s="264" t="s">
        <v>144</v>
      </c>
    </row>
    <row r="140" s="2" customFormat="1" ht="37.8" customHeight="1">
      <c r="A140" s="39"/>
      <c r="B140" s="40"/>
      <c r="C140" s="220" t="s">
        <v>168</v>
      </c>
      <c r="D140" s="220" t="s">
        <v>147</v>
      </c>
      <c r="E140" s="221" t="s">
        <v>237</v>
      </c>
      <c r="F140" s="222" t="s">
        <v>238</v>
      </c>
      <c r="G140" s="223" t="s">
        <v>229</v>
      </c>
      <c r="H140" s="224">
        <v>123.5</v>
      </c>
      <c r="I140" s="225"/>
      <c r="J140" s="226">
        <f>ROUND(I140*H140,2)</f>
        <v>0</v>
      </c>
      <c r="K140" s="227"/>
      <c r="L140" s="45"/>
      <c r="M140" s="228" t="s">
        <v>1</v>
      </c>
      <c r="N140" s="229" t="s">
        <v>42</v>
      </c>
      <c r="O140" s="92"/>
      <c r="P140" s="230">
        <f>O140*H140</f>
        <v>0</v>
      </c>
      <c r="Q140" s="230">
        <v>0</v>
      </c>
      <c r="R140" s="230">
        <f>Q140*H140</f>
        <v>0</v>
      </c>
      <c r="S140" s="230">
        <v>0</v>
      </c>
      <c r="T140" s="231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2" t="s">
        <v>143</v>
      </c>
      <c r="AT140" s="232" t="s">
        <v>147</v>
      </c>
      <c r="AU140" s="232" t="s">
        <v>87</v>
      </c>
      <c r="AY140" s="18" t="s">
        <v>144</v>
      </c>
      <c r="BE140" s="233">
        <f>IF(N140="základní",J140,0)</f>
        <v>0</v>
      </c>
      <c r="BF140" s="233">
        <f>IF(N140="snížená",J140,0)</f>
        <v>0</v>
      </c>
      <c r="BG140" s="233">
        <f>IF(N140="zákl. přenesená",J140,0)</f>
        <v>0</v>
      </c>
      <c r="BH140" s="233">
        <f>IF(N140="sníž. přenesená",J140,0)</f>
        <v>0</v>
      </c>
      <c r="BI140" s="233">
        <f>IF(N140="nulová",J140,0)</f>
        <v>0</v>
      </c>
      <c r="BJ140" s="18" t="s">
        <v>85</v>
      </c>
      <c r="BK140" s="233">
        <f>ROUND(I140*H140,2)</f>
        <v>0</v>
      </c>
      <c r="BL140" s="18" t="s">
        <v>143</v>
      </c>
      <c r="BM140" s="232" t="s">
        <v>239</v>
      </c>
    </row>
    <row r="141" s="13" customFormat="1">
      <c r="A141" s="13"/>
      <c r="B141" s="243"/>
      <c r="C141" s="244"/>
      <c r="D141" s="234" t="s">
        <v>216</v>
      </c>
      <c r="E141" s="245" t="s">
        <v>1</v>
      </c>
      <c r="F141" s="246" t="s">
        <v>231</v>
      </c>
      <c r="G141" s="244"/>
      <c r="H141" s="247">
        <v>43.5</v>
      </c>
      <c r="I141" s="248"/>
      <c r="J141" s="244"/>
      <c r="K141" s="244"/>
      <c r="L141" s="249"/>
      <c r="M141" s="250"/>
      <c r="N141" s="251"/>
      <c r="O141" s="251"/>
      <c r="P141" s="251"/>
      <c r="Q141" s="251"/>
      <c r="R141" s="251"/>
      <c r="S141" s="251"/>
      <c r="T141" s="25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53" t="s">
        <v>216</v>
      </c>
      <c r="AU141" s="253" t="s">
        <v>87</v>
      </c>
      <c r="AV141" s="13" t="s">
        <v>87</v>
      </c>
      <c r="AW141" s="13" t="s">
        <v>34</v>
      </c>
      <c r="AX141" s="13" t="s">
        <v>77</v>
      </c>
      <c r="AY141" s="253" t="s">
        <v>144</v>
      </c>
    </row>
    <row r="142" s="13" customFormat="1">
      <c r="A142" s="13"/>
      <c r="B142" s="243"/>
      <c r="C142" s="244"/>
      <c r="D142" s="234" t="s">
        <v>216</v>
      </c>
      <c r="E142" s="245" t="s">
        <v>1</v>
      </c>
      <c r="F142" s="246" t="s">
        <v>232</v>
      </c>
      <c r="G142" s="244"/>
      <c r="H142" s="247">
        <v>6.2999999999999998</v>
      </c>
      <c r="I142" s="248"/>
      <c r="J142" s="244"/>
      <c r="K142" s="244"/>
      <c r="L142" s="249"/>
      <c r="M142" s="250"/>
      <c r="N142" s="251"/>
      <c r="O142" s="251"/>
      <c r="P142" s="251"/>
      <c r="Q142" s="251"/>
      <c r="R142" s="251"/>
      <c r="S142" s="251"/>
      <c r="T142" s="25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53" t="s">
        <v>216</v>
      </c>
      <c r="AU142" s="253" t="s">
        <v>87</v>
      </c>
      <c r="AV142" s="13" t="s">
        <v>87</v>
      </c>
      <c r="AW142" s="13" t="s">
        <v>34</v>
      </c>
      <c r="AX142" s="13" t="s">
        <v>77</v>
      </c>
      <c r="AY142" s="253" t="s">
        <v>144</v>
      </c>
    </row>
    <row r="143" s="13" customFormat="1">
      <c r="A143" s="13"/>
      <c r="B143" s="243"/>
      <c r="C143" s="244"/>
      <c r="D143" s="234" t="s">
        <v>216</v>
      </c>
      <c r="E143" s="245" t="s">
        <v>1</v>
      </c>
      <c r="F143" s="246" t="s">
        <v>233</v>
      </c>
      <c r="G143" s="244"/>
      <c r="H143" s="247">
        <v>0.59999999999999998</v>
      </c>
      <c r="I143" s="248"/>
      <c r="J143" s="244"/>
      <c r="K143" s="244"/>
      <c r="L143" s="249"/>
      <c r="M143" s="250"/>
      <c r="N143" s="251"/>
      <c r="O143" s="251"/>
      <c r="P143" s="251"/>
      <c r="Q143" s="251"/>
      <c r="R143" s="251"/>
      <c r="S143" s="251"/>
      <c r="T143" s="25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53" t="s">
        <v>216</v>
      </c>
      <c r="AU143" s="253" t="s">
        <v>87</v>
      </c>
      <c r="AV143" s="13" t="s">
        <v>87</v>
      </c>
      <c r="AW143" s="13" t="s">
        <v>34</v>
      </c>
      <c r="AX143" s="13" t="s">
        <v>77</v>
      </c>
      <c r="AY143" s="253" t="s">
        <v>144</v>
      </c>
    </row>
    <row r="144" s="13" customFormat="1">
      <c r="A144" s="13"/>
      <c r="B144" s="243"/>
      <c r="C144" s="244"/>
      <c r="D144" s="234" t="s">
        <v>216</v>
      </c>
      <c r="E144" s="245" t="s">
        <v>1</v>
      </c>
      <c r="F144" s="246" t="s">
        <v>234</v>
      </c>
      <c r="G144" s="244"/>
      <c r="H144" s="247">
        <v>72.5</v>
      </c>
      <c r="I144" s="248"/>
      <c r="J144" s="244"/>
      <c r="K144" s="244"/>
      <c r="L144" s="249"/>
      <c r="M144" s="250"/>
      <c r="N144" s="251"/>
      <c r="O144" s="251"/>
      <c r="P144" s="251"/>
      <c r="Q144" s="251"/>
      <c r="R144" s="251"/>
      <c r="S144" s="251"/>
      <c r="T144" s="25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53" t="s">
        <v>216</v>
      </c>
      <c r="AU144" s="253" t="s">
        <v>87</v>
      </c>
      <c r="AV144" s="13" t="s">
        <v>87</v>
      </c>
      <c r="AW144" s="13" t="s">
        <v>34</v>
      </c>
      <c r="AX144" s="13" t="s">
        <v>77</v>
      </c>
      <c r="AY144" s="253" t="s">
        <v>144</v>
      </c>
    </row>
    <row r="145" s="13" customFormat="1">
      <c r="A145" s="13"/>
      <c r="B145" s="243"/>
      <c r="C145" s="244"/>
      <c r="D145" s="234" t="s">
        <v>216</v>
      </c>
      <c r="E145" s="245" t="s">
        <v>1</v>
      </c>
      <c r="F145" s="246" t="s">
        <v>235</v>
      </c>
      <c r="G145" s="244"/>
      <c r="H145" s="247">
        <v>0.59999999999999998</v>
      </c>
      <c r="I145" s="248"/>
      <c r="J145" s="244"/>
      <c r="K145" s="244"/>
      <c r="L145" s="249"/>
      <c r="M145" s="250"/>
      <c r="N145" s="251"/>
      <c r="O145" s="251"/>
      <c r="P145" s="251"/>
      <c r="Q145" s="251"/>
      <c r="R145" s="251"/>
      <c r="S145" s="251"/>
      <c r="T145" s="25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53" t="s">
        <v>216</v>
      </c>
      <c r="AU145" s="253" t="s">
        <v>87</v>
      </c>
      <c r="AV145" s="13" t="s">
        <v>87</v>
      </c>
      <c r="AW145" s="13" t="s">
        <v>34</v>
      </c>
      <c r="AX145" s="13" t="s">
        <v>77</v>
      </c>
      <c r="AY145" s="253" t="s">
        <v>144</v>
      </c>
    </row>
    <row r="146" s="14" customFormat="1">
      <c r="A146" s="14"/>
      <c r="B146" s="254"/>
      <c r="C146" s="255"/>
      <c r="D146" s="234" t="s">
        <v>216</v>
      </c>
      <c r="E146" s="256" t="s">
        <v>1</v>
      </c>
      <c r="F146" s="257" t="s">
        <v>236</v>
      </c>
      <c r="G146" s="255"/>
      <c r="H146" s="258">
        <v>123.5</v>
      </c>
      <c r="I146" s="259"/>
      <c r="J146" s="255"/>
      <c r="K146" s="255"/>
      <c r="L146" s="260"/>
      <c r="M146" s="261"/>
      <c r="N146" s="262"/>
      <c r="O146" s="262"/>
      <c r="P146" s="262"/>
      <c r="Q146" s="262"/>
      <c r="R146" s="262"/>
      <c r="S146" s="262"/>
      <c r="T146" s="263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64" t="s">
        <v>216</v>
      </c>
      <c r="AU146" s="264" t="s">
        <v>87</v>
      </c>
      <c r="AV146" s="14" t="s">
        <v>143</v>
      </c>
      <c r="AW146" s="14" t="s">
        <v>34</v>
      </c>
      <c r="AX146" s="14" t="s">
        <v>85</v>
      </c>
      <c r="AY146" s="264" t="s">
        <v>144</v>
      </c>
    </row>
    <row r="147" s="2" customFormat="1" ht="37.8" customHeight="1">
      <c r="A147" s="39"/>
      <c r="B147" s="40"/>
      <c r="C147" s="220" t="s">
        <v>175</v>
      </c>
      <c r="D147" s="220" t="s">
        <v>147</v>
      </c>
      <c r="E147" s="221" t="s">
        <v>240</v>
      </c>
      <c r="F147" s="222" t="s">
        <v>241</v>
      </c>
      <c r="G147" s="223" t="s">
        <v>229</v>
      </c>
      <c r="H147" s="224">
        <v>617.5</v>
      </c>
      <c r="I147" s="225"/>
      <c r="J147" s="226">
        <f>ROUND(I147*H147,2)</f>
        <v>0</v>
      </c>
      <c r="K147" s="227"/>
      <c r="L147" s="45"/>
      <c r="M147" s="228" t="s">
        <v>1</v>
      </c>
      <c r="N147" s="229" t="s">
        <v>42</v>
      </c>
      <c r="O147" s="92"/>
      <c r="P147" s="230">
        <f>O147*H147</f>
        <v>0</v>
      </c>
      <c r="Q147" s="230">
        <v>0</v>
      </c>
      <c r="R147" s="230">
        <f>Q147*H147</f>
        <v>0</v>
      </c>
      <c r="S147" s="230">
        <v>0</v>
      </c>
      <c r="T147" s="231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2" t="s">
        <v>143</v>
      </c>
      <c r="AT147" s="232" t="s">
        <v>147</v>
      </c>
      <c r="AU147" s="232" t="s">
        <v>87</v>
      </c>
      <c r="AY147" s="18" t="s">
        <v>144</v>
      </c>
      <c r="BE147" s="233">
        <f>IF(N147="základní",J147,0)</f>
        <v>0</v>
      </c>
      <c r="BF147" s="233">
        <f>IF(N147="snížená",J147,0)</f>
        <v>0</v>
      </c>
      <c r="BG147" s="233">
        <f>IF(N147="zákl. přenesená",J147,0)</f>
        <v>0</v>
      </c>
      <c r="BH147" s="233">
        <f>IF(N147="sníž. přenesená",J147,0)</f>
        <v>0</v>
      </c>
      <c r="BI147" s="233">
        <f>IF(N147="nulová",J147,0)</f>
        <v>0</v>
      </c>
      <c r="BJ147" s="18" t="s">
        <v>85</v>
      </c>
      <c r="BK147" s="233">
        <f>ROUND(I147*H147,2)</f>
        <v>0</v>
      </c>
      <c r="BL147" s="18" t="s">
        <v>143</v>
      </c>
      <c r="BM147" s="232" t="s">
        <v>242</v>
      </c>
    </row>
    <row r="148" s="13" customFormat="1">
      <c r="A148" s="13"/>
      <c r="B148" s="243"/>
      <c r="C148" s="244"/>
      <c r="D148" s="234" t="s">
        <v>216</v>
      </c>
      <c r="E148" s="245" t="s">
        <v>1</v>
      </c>
      <c r="F148" s="246" t="s">
        <v>243</v>
      </c>
      <c r="G148" s="244"/>
      <c r="H148" s="247">
        <v>217.5</v>
      </c>
      <c r="I148" s="248"/>
      <c r="J148" s="244"/>
      <c r="K148" s="244"/>
      <c r="L148" s="249"/>
      <c r="M148" s="250"/>
      <c r="N148" s="251"/>
      <c r="O148" s="251"/>
      <c r="P148" s="251"/>
      <c r="Q148" s="251"/>
      <c r="R148" s="251"/>
      <c r="S148" s="251"/>
      <c r="T148" s="25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53" t="s">
        <v>216</v>
      </c>
      <c r="AU148" s="253" t="s">
        <v>87</v>
      </c>
      <c r="AV148" s="13" t="s">
        <v>87</v>
      </c>
      <c r="AW148" s="13" t="s">
        <v>34</v>
      </c>
      <c r="AX148" s="13" t="s">
        <v>77</v>
      </c>
      <c r="AY148" s="253" t="s">
        <v>144</v>
      </c>
    </row>
    <row r="149" s="13" customFormat="1">
      <c r="A149" s="13"/>
      <c r="B149" s="243"/>
      <c r="C149" s="244"/>
      <c r="D149" s="234" t="s">
        <v>216</v>
      </c>
      <c r="E149" s="245" t="s">
        <v>1</v>
      </c>
      <c r="F149" s="246" t="s">
        <v>244</v>
      </c>
      <c r="G149" s="244"/>
      <c r="H149" s="247">
        <v>31.5</v>
      </c>
      <c r="I149" s="248"/>
      <c r="J149" s="244"/>
      <c r="K149" s="244"/>
      <c r="L149" s="249"/>
      <c r="M149" s="250"/>
      <c r="N149" s="251"/>
      <c r="O149" s="251"/>
      <c r="P149" s="251"/>
      <c r="Q149" s="251"/>
      <c r="R149" s="251"/>
      <c r="S149" s="251"/>
      <c r="T149" s="25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53" t="s">
        <v>216</v>
      </c>
      <c r="AU149" s="253" t="s">
        <v>87</v>
      </c>
      <c r="AV149" s="13" t="s">
        <v>87</v>
      </c>
      <c r="AW149" s="13" t="s">
        <v>34</v>
      </c>
      <c r="AX149" s="13" t="s">
        <v>77</v>
      </c>
      <c r="AY149" s="253" t="s">
        <v>144</v>
      </c>
    </row>
    <row r="150" s="13" customFormat="1">
      <c r="A150" s="13"/>
      <c r="B150" s="243"/>
      <c r="C150" s="244"/>
      <c r="D150" s="234" t="s">
        <v>216</v>
      </c>
      <c r="E150" s="245" t="s">
        <v>1</v>
      </c>
      <c r="F150" s="246" t="s">
        <v>245</v>
      </c>
      <c r="G150" s="244"/>
      <c r="H150" s="247">
        <v>3</v>
      </c>
      <c r="I150" s="248"/>
      <c r="J150" s="244"/>
      <c r="K150" s="244"/>
      <c r="L150" s="249"/>
      <c r="M150" s="250"/>
      <c r="N150" s="251"/>
      <c r="O150" s="251"/>
      <c r="P150" s="251"/>
      <c r="Q150" s="251"/>
      <c r="R150" s="251"/>
      <c r="S150" s="251"/>
      <c r="T150" s="252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53" t="s">
        <v>216</v>
      </c>
      <c r="AU150" s="253" t="s">
        <v>87</v>
      </c>
      <c r="AV150" s="13" t="s">
        <v>87</v>
      </c>
      <c r="AW150" s="13" t="s">
        <v>34</v>
      </c>
      <c r="AX150" s="13" t="s">
        <v>77</v>
      </c>
      <c r="AY150" s="253" t="s">
        <v>144</v>
      </c>
    </row>
    <row r="151" s="13" customFormat="1">
      <c r="A151" s="13"/>
      <c r="B151" s="243"/>
      <c r="C151" s="244"/>
      <c r="D151" s="234" t="s">
        <v>216</v>
      </c>
      <c r="E151" s="245" t="s">
        <v>1</v>
      </c>
      <c r="F151" s="246" t="s">
        <v>246</v>
      </c>
      <c r="G151" s="244"/>
      <c r="H151" s="247">
        <v>362.5</v>
      </c>
      <c r="I151" s="248"/>
      <c r="J151" s="244"/>
      <c r="K151" s="244"/>
      <c r="L151" s="249"/>
      <c r="M151" s="250"/>
      <c r="N151" s="251"/>
      <c r="O151" s="251"/>
      <c r="P151" s="251"/>
      <c r="Q151" s="251"/>
      <c r="R151" s="251"/>
      <c r="S151" s="251"/>
      <c r="T151" s="252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53" t="s">
        <v>216</v>
      </c>
      <c r="AU151" s="253" t="s">
        <v>87</v>
      </c>
      <c r="AV151" s="13" t="s">
        <v>87</v>
      </c>
      <c r="AW151" s="13" t="s">
        <v>34</v>
      </c>
      <c r="AX151" s="13" t="s">
        <v>77</v>
      </c>
      <c r="AY151" s="253" t="s">
        <v>144</v>
      </c>
    </row>
    <row r="152" s="13" customFormat="1">
      <c r="A152" s="13"/>
      <c r="B152" s="243"/>
      <c r="C152" s="244"/>
      <c r="D152" s="234" t="s">
        <v>216</v>
      </c>
      <c r="E152" s="245" t="s">
        <v>1</v>
      </c>
      <c r="F152" s="246" t="s">
        <v>247</v>
      </c>
      <c r="G152" s="244"/>
      <c r="H152" s="247">
        <v>3</v>
      </c>
      <c r="I152" s="248"/>
      <c r="J152" s="244"/>
      <c r="K152" s="244"/>
      <c r="L152" s="249"/>
      <c r="M152" s="250"/>
      <c r="N152" s="251"/>
      <c r="O152" s="251"/>
      <c r="P152" s="251"/>
      <c r="Q152" s="251"/>
      <c r="R152" s="251"/>
      <c r="S152" s="251"/>
      <c r="T152" s="25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53" t="s">
        <v>216</v>
      </c>
      <c r="AU152" s="253" t="s">
        <v>87</v>
      </c>
      <c r="AV152" s="13" t="s">
        <v>87</v>
      </c>
      <c r="AW152" s="13" t="s">
        <v>34</v>
      </c>
      <c r="AX152" s="13" t="s">
        <v>77</v>
      </c>
      <c r="AY152" s="253" t="s">
        <v>144</v>
      </c>
    </row>
    <row r="153" s="14" customFormat="1">
      <c r="A153" s="14"/>
      <c r="B153" s="254"/>
      <c r="C153" s="255"/>
      <c r="D153" s="234" t="s">
        <v>216</v>
      </c>
      <c r="E153" s="256" t="s">
        <v>1</v>
      </c>
      <c r="F153" s="257" t="s">
        <v>236</v>
      </c>
      <c r="G153" s="255"/>
      <c r="H153" s="258">
        <v>617.5</v>
      </c>
      <c r="I153" s="259"/>
      <c r="J153" s="255"/>
      <c r="K153" s="255"/>
      <c r="L153" s="260"/>
      <c r="M153" s="261"/>
      <c r="N153" s="262"/>
      <c r="O153" s="262"/>
      <c r="P153" s="262"/>
      <c r="Q153" s="262"/>
      <c r="R153" s="262"/>
      <c r="S153" s="262"/>
      <c r="T153" s="263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64" t="s">
        <v>216</v>
      </c>
      <c r="AU153" s="264" t="s">
        <v>87</v>
      </c>
      <c r="AV153" s="14" t="s">
        <v>143</v>
      </c>
      <c r="AW153" s="14" t="s">
        <v>34</v>
      </c>
      <c r="AX153" s="14" t="s">
        <v>85</v>
      </c>
      <c r="AY153" s="264" t="s">
        <v>144</v>
      </c>
    </row>
    <row r="154" s="2" customFormat="1" ht="24.15" customHeight="1">
      <c r="A154" s="39"/>
      <c r="B154" s="40"/>
      <c r="C154" s="220" t="s">
        <v>180</v>
      </c>
      <c r="D154" s="220" t="s">
        <v>147</v>
      </c>
      <c r="E154" s="221" t="s">
        <v>248</v>
      </c>
      <c r="F154" s="222" t="s">
        <v>249</v>
      </c>
      <c r="G154" s="223" t="s">
        <v>229</v>
      </c>
      <c r="H154" s="224">
        <v>123.5</v>
      </c>
      <c r="I154" s="225"/>
      <c r="J154" s="226">
        <f>ROUND(I154*H154,2)</f>
        <v>0</v>
      </c>
      <c r="K154" s="227"/>
      <c r="L154" s="45"/>
      <c r="M154" s="228" t="s">
        <v>1</v>
      </c>
      <c r="N154" s="229" t="s">
        <v>42</v>
      </c>
      <c r="O154" s="92"/>
      <c r="P154" s="230">
        <f>O154*H154</f>
        <v>0</v>
      </c>
      <c r="Q154" s="230">
        <v>0</v>
      </c>
      <c r="R154" s="230">
        <f>Q154*H154</f>
        <v>0</v>
      </c>
      <c r="S154" s="230">
        <v>0</v>
      </c>
      <c r="T154" s="231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32" t="s">
        <v>143</v>
      </c>
      <c r="AT154" s="232" t="s">
        <v>147</v>
      </c>
      <c r="AU154" s="232" t="s">
        <v>87</v>
      </c>
      <c r="AY154" s="18" t="s">
        <v>144</v>
      </c>
      <c r="BE154" s="233">
        <f>IF(N154="základní",J154,0)</f>
        <v>0</v>
      </c>
      <c r="BF154" s="233">
        <f>IF(N154="snížená",J154,0)</f>
        <v>0</v>
      </c>
      <c r="BG154" s="233">
        <f>IF(N154="zákl. přenesená",J154,0)</f>
        <v>0</v>
      </c>
      <c r="BH154" s="233">
        <f>IF(N154="sníž. přenesená",J154,0)</f>
        <v>0</v>
      </c>
      <c r="BI154" s="233">
        <f>IF(N154="nulová",J154,0)</f>
        <v>0</v>
      </c>
      <c r="BJ154" s="18" t="s">
        <v>85</v>
      </c>
      <c r="BK154" s="233">
        <f>ROUND(I154*H154,2)</f>
        <v>0</v>
      </c>
      <c r="BL154" s="18" t="s">
        <v>143</v>
      </c>
      <c r="BM154" s="232" t="s">
        <v>250</v>
      </c>
    </row>
    <row r="155" s="13" customFormat="1">
      <c r="A155" s="13"/>
      <c r="B155" s="243"/>
      <c r="C155" s="244"/>
      <c r="D155" s="234" t="s">
        <v>216</v>
      </c>
      <c r="E155" s="245" t="s">
        <v>1</v>
      </c>
      <c r="F155" s="246" t="s">
        <v>231</v>
      </c>
      <c r="G155" s="244"/>
      <c r="H155" s="247">
        <v>43.5</v>
      </c>
      <c r="I155" s="248"/>
      <c r="J155" s="244"/>
      <c r="K155" s="244"/>
      <c r="L155" s="249"/>
      <c r="M155" s="250"/>
      <c r="N155" s="251"/>
      <c r="O155" s="251"/>
      <c r="P155" s="251"/>
      <c r="Q155" s="251"/>
      <c r="R155" s="251"/>
      <c r="S155" s="251"/>
      <c r="T155" s="25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53" t="s">
        <v>216</v>
      </c>
      <c r="AU155" s="253" t="s">
        <v>87</v>
      </c>
      <c r="AV155" s="13" t="s">
        <v>87</v>
      </c>
      <c r="AW155" s="13" t="s">
        <v>34</v>
      </c>
      <c r="AX155" s="13" t="s">
        <v>77</v>
      </c>
      <c r="AY155" s="253" t="s">
        <v>144</v>
      </c>
    </row>
    <row r="156" s="13" customFormat="1">
      <c r="A156" s="13"/>
      <c r="B156" s="243"/>
      <c r="C156" s="244"/>
      <c r="D156" s="234" t="s">
        <v>216</v>
      </c>
      <c r="E156" s="245" t="s">
        <v>1</v>
      </c>
      <c r="F156" s="246" t="s">
        <v>232</v>
      </c>
      <c r="G156" s="244"/>
      <c r="H156" s="247">
        <v>6.2999999999999998</v>
      </c>
      <c r="I156" s="248"/>
      <c r="J156" s="244"/>
      <c r="K156" s="244"/>
      <c r="L156" s="249"/>
      <c r="M156" s="250"/>
      <c r="N156" s="251"/>
      <c r="O156" s="251"/>
      <c r="P156" s="251"/>
      <c r="Q156" s="251"/>
      <c r="R156" s="251"/>
      <c r="S156" s="251"/>
      <c r="T156" s="25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53" t="s">
        <v>216</v>
      </c>
      <c r="AU156" s="253" t="s">
        <v>87</v>
      </c>
      <c r="AV156" s="13" t="s">
        <v>87</v>
      </c>
      <c r="AW156" s="13" t="s">
        <v>34</v>
      </c>
      <c r="AX156" s="13" t="s">
        <v>77</v>
      </c>
      <c r="AY156" s="253" t="s">
        <v>144</v>
      </c>
    </row>
    <row r="157" s="13" customFormat="1">
      <c r="A157" s="13"/>
      <c r="B157" s="243"/>
      <c r="C157" s="244"/>
      <c r="D157" s="234" t="s">
        <v>216</v>
      </c>
      <c r="E157" s="245" t="s">
        <v>1</v>
      </c>
      <c r="F157" s="246" t="s">
        <v>233</v>
      </c>
      <c r="G157" s="244"/>
      <c r="H157" s="247">
        <v>0.59999999999999998</v>
      </c>
      <c r="I157" s="248"/>
      <c r="J157" s="244"/>
      <c r="K157" s="244"/>
      <c r="L157" s="249"/>
      <c r="M157" s="250"/>
      <c r="N157" s="251"/>
      <c r="O157" s="251"/>
      <c r="P157" s="251"/>
      <c r="Q157" s="251"/>
      <c r="R157" s="251"/>
      <c r="S157" s="251"/>
      <c r="T157" s="25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53" t="s">
        <v>216</v>
      </c>
      <c r="AU157" s="253" t="s">
        <v>87</v>
      </c>
      <c r="AV157" s="13" t="s">
        <v>87</v>
      </c>
      <c r="AW157" s="13" t="s">
        <v>34</v>
      </c>
      <c r="AX157" s="13" t="s">
        <v>77</v>
      </c>
      <c r="AY157" s="253" t="s">
        <v>144</v>
      </c>
    </row>
    <row r="158" s="13" customFormat="1">
      <c r="A158" s="13"/>
      <c r="B158" s="243"/>
      <c r="C158" s="244"/>
      <c r="D158" s="234" t="s">
        <v>216</v>
      </c>
      <c r="E158" s="245" t="s">
        <v>1</v>
      </c>
      <c r="F158" s="246" t="s">
        <v>234</v>
      </c>
      <c r="G158" s="244"/>
      <c r="H158" s="247">
        <v>72.5</v>
      </c>
      <c r="I158" s="248"/>
      <c r="J158" s="244"/>
      <c r="K158" s="244"/>
      <c r="L158" s="249"/>
      <c r="M158" s="250"/>
      <c r="N158" s="251"/>
      <c r="O158" s="251"/>
      <c r="P158" s="251"/>
      <c r="Q158" s="251"/>
      <c r="R158" s="251"/>
      <c r="S158" s="251"/>
      <c r="T158" s="25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53" t="s">
        <v>216</v>
      </c>
      <c r="AU158" s="253" t="s">
        <v>87</v>
      </c>
      <c r="AV158" s="13" t="s">
        <v>87</v>
      </c>
      <c r="AW158" s="13" t="s">
        <v>34</v>
      </c>
      <c r="AX158" s="13" t="s">
        <v>77</v>
      </c>
      <c r="AY158" s="253" t="s">
        <v>144</v>
      </c>
    </row>
    <row r="159" s="13" customFormat="1">
      <c r="A159" s="13"/>
      <c r="B159" s="243"/>
      <c r="C159" s="244"/>
      <c r="D159" s="234" t="s">
        <v>216</v>
      </c>
      <c r="E159" s="245" t="s">
        <v>1</v>
      </c>
      <c r="F159" s="246" t="s">
        <v>235</v>
      </c>
      <c r="G159" s="244"/>
      <c r="H159" s="247">
        <v>0.59999999999999998</v>
      </c>
      <c r="I159" s="248"/>
      <c r="J159" s="244"/>
      <c r="K159" s="244"/>
      <c r="L159" s="249"/>
      <c r="M159" s="250"/>
      <c r="N159" s="251"/>
      <c r="O159" s="251"/>
      <c r="P159" s="251"/>
      <c r="Q159" s="251"/>
      <c r="R159" s="251"/>
      <c r="S159" s="251"/>
      <c r="T159" s="252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53" t="s">
        <v>216</v>
      </c>
      <c r="AU159" s="253" t="s">
        <v>87</v>
      </c>
      <c r="AV159" s="13" t="s">
        <v>87</v>
      </c>
      <c r="AW159" s="13" t="s">
        <v>34</v>
      </c>
      <c r="AX159" s="13" t="s">
        <v>77</v>
      </c>
      <c r="AY159" s="253" t="s">
        <v>144</v>
      </c>
    </row>
    <row r="160" s="14" customFormat="1">
      <c r="A160" s="14"/>
      <c r="B160" s="254"/>
      <c r="C160" s="255"/>
      <c r="D160" s="234" t="s">
        <v>216</v>
      </c>
      <c r="E160" s="256" t="s">
        <v>1</v>
      </c>
      <c r="F160" s="257" t="s">
        <v>236</v>
      </c>
      <c r="G160" s="255"/>
      <c r="H160" s="258">
        <v>123.5</v>
      </c>
      <c r="I160" s="259"/>
      <c r="J160" s="255"/>
      <c r="K160" s="255"/>
      <c r="L160" s="260"/>
      <c r="M160" s="261"/>
      <c r="N160" s="262"/>
      <c r="O160" s="262"/>
      <c r="P160" s="262"/>
      <c r="Q160" s="262"/>
      <c r="R160" s="262"/>
      <c r="S160" s="262"/>
      <c r="T160" s="263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64" t="s">
        <v>216</v>
      </c>
      <c r="AU160" s="264" t="s">
        <v>87</v>
      </c>
      <c r="AV160" s="14" t="s">
        <v>143</v>
      </c>
      <c r="AW160" s="14" t="s">
        <v>34</v>
      </c>
      <c r="AX160" s="14" t="s">
        <v>85</v>
      </c>
      <c r="AY160" s="264" t="s">
        <v>144</v>
      </c>
    </row>
    <row r="161" s="2" customFormat="1" ht="24.15" customHeight="1">
      <c r="A161" s="39"/>
      <c r="B161" s="40"/>
      <c r="C161" s="220" t="s">
        <v>185</v>
      </c>
      <c r="D161" s="220" t="s">
        <v>147</v>
      </c>
      <c r="E161" s="221" t="s">
        <v>251</v>
      </c>
      <c r="F161" s="222" t="s">
        <v>252</v>
      </c>
      <c r="G161" s="223" t="s">
        <v>229</v>
      </c>
      <c r="H161" s="224">
        <v>72.5</v>
      </c>
      <c r="I161" s="225"/>
      <c r="J161" s="226">
        <f>ROUND(I161*H161,2)</f>
        <v>0</v>
      </c>
      <c r="K161" s="227"/>
      <c r="L161" s="45"/>
      <c r="M161" s="228" t="s">
        <v>1</v>
      </c>
      <c r="N161" s="229" t="s">
        <v>42</v>
      </c>
      <c r="O161" s="92"/>
      <c r="P161" s="230">
        <f>O161*H161</f>
        <v>0</v>
      </c>
      <c r="Q161" s="230">
        <v>0</v>
      </c>
      <c r="R161" s="230">
        <f>Q161*H161</f>
        <v>0</v>
      </c>
      <c r="S161" s="230">
        <v>0</v>
      </c>
      <c r="T161" s="231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32" t="s">
        <v>143</v>
      </c>
      <c r="AT161" s="232" t="s">
        <v>147</v>
      </c>
      <c r="AU161" s="232" t="s">
        <v>87</v>
      </c>
      <c r="AY161" s="18" t="s">
        <v>144</v>
      </c>
      <c r="BE161" s="233">
        <f>IF(N161="základní",J161,0)</f>
        <v>0</v>
      </c>
      <c r="BF161" s="233">
        <f>IF(N161="snížená",J161,0)</f>
        <v>0</v>
      </c>
      <c r="BG161" s="233">
        <f>IF(N161="zákl. přenesená",J161,0)</f>
        <v>0</v>
      </c>
      <c r="BH161" s="233">
        <f>IF(N161="sníž. přenesená",J161,0)</f>
        <v>0</v>
      </c>
      <c r="BI161" s="233">
        <f>IF(N161="nulová",J161,0)</f>
        <v>0</v>
      </c>
      <c r="BJ161" s="18" t="s">
        <v>85</v>
      </c>
      <c r="BK161" s="233">
        <f>ROUND(I161*H161,2)</f>
        <v>0</v>
      </c>
      <c r="BL161" s="18" t="s">
        <v>143</v>
      </c>
      <c r="BM161" s="232" t="s">
        <v>253</v>
      </c>
    </row>
    <row r="162" s="13" customFormat="1">
      <c r="A162" s="13"/>
      <c r="B162" s="243"/>
      <c r="C162" s="244"/>
      <c r="D162" s="234" t="s">
        <v>216</v>
      </c>
      <c r="E162" s="245" t="s">
        <v>1</v>
      </c>
      <c r="F162" s="246" t="s">
        <v>234</v>
      </c>
      <c r="G162" s="244"/>
      <c r="H162" s="247">
        <v>72.5</v>
      </c>
      <c r="I162" s="248"/>
      <c r="J162" s="244"/>
      <c r="K162" s="244"/>
      <c r="L162" s="249"/>
      <c r="M162" s="250"/>
      <c r="N162" s="251"/>
      <c r="O162" s="251"/>
      <c r="P162" s="251"/>
      <c r="Q162" s="251"/>
      <c r="R162" s="251"/>
      <c r="S162" s="251"/>
      <c r="T162" s="25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53" t="s">
        <v>216</v>
      </c>
      <c r="AU162" s="253" t="s">
        <v>87</v>
      </c>
      <c r="AV162" s="13" t="s">
        <v>87</v>
      </c>
      <c r="AW162" s="13" t="s">
        <v>34</v>
      </c>
      <c r="AX162" s="13" t="s">
        <v>85</v>
      </c>
      <c r="AY162" s="253" t="s">
        <v>144</v>
      </c>
    </row>
    <row r="163" s="2" customFormat="1" ht="21.75" customHeight="1">
      <c r="A163" s="39"/>
      <c r="B163" s="40"/>
      <c r="C163" s="265" t="s">
        <v>190</v>
      </c>
      <c r="D163" s="265" t="s">
        <v>254</v>
      </c>
      <c r="E163" s="266" t="s">
        <v>255</v>
      </c>
      <c r="F163" s="267" t="s">
        <v>256</v>
      </c>
      <c r="G163" s="268" t="s">
        <v>257</v>
      </c>
      <c r="H163" s="269">
        <v>145</v>
      </c>
      <c r="I163" s="270"/>
      <c r="J163" s="271">
        <f>ROUND(I163*H163,2)</f>
        <v>0</v>
      </c>
      <c r="K163" s="272"/>
      <c r="L163" s="273"/>
      <c r="M163" s="274" t="s">
        <v>1</v>
      </c>
      <c r="N163" s="275" t="s">
        <v>42</v>
      </c>
      <c r="O163" s="92"/>
      <c r="P163" s="230">
        <f>O163*H163</f>
        <v>0</v>
      </c>
      <c r="Q163" s="230">
        <v>1</v>
      </c>
      <c r="R163" s="230">
        <f>Q163*H163</f>
        <v>145</v>
      </c>
      <c r="S163" s="230">
        <v>0</v>
      </c>
      <c r="T163" s="231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32" t="s">
        <v>185</v>
      </c>
      <c r="AT163" s="232" t="s">
        <v>254</v>
      </c>
      <c r="AU163" s="232" t="s">
        <v>87</v>
      </c>
      <c r="AY163" s="18" t="s">
        <v>144</v>
      </c>
      <c r="BE163" s="233">
        <f>IF(N163="základní",J163,0)</f>
        <v>0</v>
      </c>
      <c r="BF163" s="233">
        <f>IF(N163="snížená",J163,0)</f>
        <v>0</v>
      </c>
      <c r="BG163" s="233">
        <f>IF(N163="zákl. přenesená",J163,0)</f>
        <v>0</v>
      </c>
      <c r="BH163" s="233">
        <f>IF(N163="sníž. přenesená",J163,0)</f>
        <v>0</v>
      </c>
      <c r="BI163" s="233">
        <f>IF(N163="nulová",J163,0)</f>
        <v>0</v>
      </c>
      <c r="BJ163" s="18" t="s">
        <v>85</v>
      </c>
      <c r="BK163" s="233">
        <f>ROUND(I163*H163,2)</f>
        <v>0</v>
      </c>
      <c r="BL163" s="18" t="s">
        <v>143</v>
      </c>
      <c r="BM163" s="232" t="s">
        <v>258</v>
      </c>
    </row>
    <row r="164" s="13" customFormat="1">
      <c r="A164" s="13"/>
      <c r="B164" s="243"/>
      <c r="C164" s="244"/>
      <c r="D164" s="234" t="s">
        <v>216</v>
      </c>
      <c r="E164" s="245" t="s">
        <v>1</v>
      </c>
      <c r="F164" s="246" t="s">
        <v>259</v>
      </c>
      <c r="G164" s="244"/>
      <c r="H164" s="247">
        <v>145</v>
      </c>
      <c r="I164" s="248"/>
      <c r="J164" s="244"/>
      <c r="K164" s="244"/>
      <c r="L164" s="249"/>
      <c r="M164" s="250"/>
      <c r="N164" s="251"/>
      <c r="O164" s="251"/>
      <c r="P164" s="251"/>
      <c r="Q164" s="251"/>
      <c r="R164" s="251"/>
      <c r="S164" s="251"/>
      <c r="T164" s="252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53" t="s">
        <v>216</v>
      </c>
      <c r="AU164" s="253" t="s">
        <v>87</v>
      </c>
      <c r="AV164" s="13" t="s">
        <v>87</v>
      </c>
      <c r="AW164" s="13" t="s">
        <v>34</v>
      </c>
      <c r="AX164" s="13" t="s">
        <v>85</v>
      </c>
      <c r="AY164" s="253" t="s">
        <v>144</v>
      </c>
    </row>
    <row r="165" s="2" customFormat="1" ht="24.15" customHeight="1">
      <c r="A165" s="39"/>
      <c r="B165" s="40"/>
      <c r="C165" s="220" t="s">
        <v>195</v>
      </c>
      <c r="D165" s="220" t="s">
        <v>147</v>
      </c>
      <c r="E165" s="221" t="s">
        <v>260</v>
      </c>
      <c r="F165" s="222" t="s">
        <v>261</v>
      </c>
      <c r="G165" s="223" t="s">
        <v>257</v>
      </c>
      <c r="H165" s="224">
        <v>222.30000000000001</v>
      </c>
      <c r="I165" s="225"/>
      <c r="J165" s="226">
        <f>ROUND(I165*H165,2)</f>
        <v>0</v>
      </c>
      <c r="K165" s="227"/>
      <c r="L165" s="45"/>
      <c r="M165" s="228" t="s">
        <v>1</v>
      </c>
      <c r="N165" s="229" t="s">
        <v>42</v>
      </c>
      <c r="O165" s="92"/>
      <c r="P165" s="230">
        <f>O165*H165</f>
        <v>0</v>
      </c>
      <c r="Q165" s="230">
        <v>0</v>
      </c>
      <c r="R165" s="230">
        <f>Q165*H165</f>
        <v>0</v>
      </c>
      <c r="S165" s="230">
        <v>0</v>
      </c>
      <c r="T165" s="231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32" t="s">
        <v>143</v>
      </c>
      <c r="AT165" s="232" t="s">
        <v>147</v>
      </c>
      <c r="AU165" s="232" t="s">
        <v>87</v>
      </c>
      <c r="AY165" s="18" t="s">
        <v>144</v>
      </c>
      <c r="BE165" s="233">
        <f>IF(N165="základní",J165,0)</f>
        <v>0</v>
      </c>
      <c r="BF165" s="233">
        <f>IF(N165="snížená",J165,0)</f>
        <v>0</v>
      </c>
      <c r="BG165" s="233">
        <f>IF(N165="zákl. přenesená",J165,0)</f>
        <v>0</v>
      </c>
      <c r="BH165" s="233">
        <f>IF(N165="sníž. přenesená",J165,0)</f>
        <v>0</v>
      </c>
      <c r="BI165" s="233">
        <f>IF(N165="nulová",J165,0)</f>
        <v>0</v>
      </c>
      <c r="BJ165" s="18" t="s">
        <v>85</v>
      </c>
      <c r="BK165" s="233">
        <f>ROUND(I165*H165,2)</f>
        <v>0</v>
      </c>
      <c r="BL165" s="18" t="s">
        <v>143</v>
      </c>
      <c r="BM165" s="232" t="s">
        <v>262</v>
      </c>
    </row>
    <row r="166" s="13" customFormat="1">
      <c r="A166" s="13"/>
      <c r="B166" s="243"/>
      <c r="C166" s="244"/>
      <c r="D166" s="234" t="s">
        <v>216</v>
      </c>
      <c r="E166" s="245" t="s">
        <v>1</v>
      </c>
      <c r="F166" s="246" t="s">
        <v>263</v>
      </c>
      <c r="G166" s="244"/>
      <c r="H166" s="247">
        <v>78.299999999999997</v>
      </c>
      <c r="I166" s="248"/>
      <c r="J166" s="244"/>
      <c r="K166" s="244"/>
      <c r="L166" s="249"/>
      <c r="M166" s="250"/>
      <c r="N166" s="251"/>
      <c r="O166" s="251"/>
      <c r="P166" s="251"/>
      <c r="Q166" s="251"/>
      <c r="R166" s="251"/>
      <c r="S166" s="251"/>
      <c r="T166" s="252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53" t="s">
        <v>216</v>
      </c>
      <c r="AU166" s="253" t="s">
        <v>87</v>
      </c>
      <c r="AV166" s="13" t="s">
        <v>87</v>
      </c>
      <c r="AW166" s="13" t="s">
        <v>34</v>
      </c>
      <c r="AX166" s="13" t="s">
        <v>77</v>
      </c>
      <c r="AY166" s="253" t="s">
        <v>144</v>
      </c>
    </row>
    <row r="167" s="13" customFormat="1">
      <c r="A167" s="13"/>
      <c r="B167" s="243"/>
      <c r="C167" s="244"/>
      <c r="D167" s="234" t="s">
        <v>216</v>
      </c>
      <c r="E167" s="245" t="s">
        <v>1</v>
      </c>
      <c r="F167" s="246" t="s">
        <v>264</v>
      </c>
      <c r="G167" s="244"/>
      <c r="H167" s="247">
        <v>11.34</v>
      </c>
      <c r="I167" s="248"/>
      <c r="J167" s="244"/>
      <c r="K167" s="244"/>
      <c r="L167" s="249"/>
      <c r="M167" s="250"/>
      <c r="N167" s="251"/>
      <c r="O167" s="251"/>
      <c r="P167" s="251"/>
      <c r="Q167" s="251"/>
      <c r="R167" s="251"/>
      <c r="S167" s="251"/>
      <c r="T167" s="25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53" t="s">
        <v>216</v>
      </c>
      <c r="AU167" s="253" t="s">
        <v>87</v>
      </c>
      <c r="AV167" s="13" t="s">
        <v>87</v>
      </c>
      <c r="AW167" s="13" t="s">
        <v>34</v>
      </c>
      <c r="AX167" s="13" t="s">
        <v>77</v>
      </c>
      <c r="AY167" s="253" t="s">
        <v>144</v>
      </c>
    </row>
    <row r="168" s="13" customFormat="1">
      <c r="A168" s="13"/>
      <c r="B168" s="243"/>
      <c r="C168" s="244"/>
      <c r="D168" s="234" t="s">
        <v>216</v>
      </c>
      <c r="E168" s="245" t="s">
        <v>1</v>
      </c>
      <c r="F168" s="246" t="s">
        <v>265</v>
      </c>
      <c r="G168" s="244"/>
      <c r="H168" s="247">
        <v>1.0800000000000001</v>
      </c>
      <c r="I168" s="248"/>
      <c r="J168" s="244"/>
      <c r="K168" s="244"/>
      <c r="L168" s="249"/>
      <c r="M168" s="250"/>
      <c r="N168" s="251"/>
      <c r="O168" s="251"/>
      <c r="P168" s="251"/>
      <c r="Q168" s="251"/>
      <c r="R168" s="251"/>
      <c r="S168" s="251"/>
      <c r="T168" s="252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53" t="s">
        <v>216</v>
      </c>
      <c r="AU168" s="253" t="s">
        <v>87</v>
      </c>
      <c r="AV168" s="13" t="s">
        <v>87</v>
      </c>
      <c r="AW168" s="13" t="s">
        <v>34</v>
      </c>
      <c r="AX168" s="13" t="s">
        <v>77</v>
      </c>
      <c r="AY168" s="253" t="s">
        <v>144</v>
      </c>
    </row>
    <row r="169" s="13" customFormat="1">
      <c r="A169" s="13"/>
      <c r="B169" s="243"/>
      <c r="C169" s="244"/>
      <c r="D169" s="234" t="s">
        <v>216</v>
      </c>
      <c r="E169" s="245" t="s">
        <v>1</v>
      </c>
      <c r="F169" s="246" t="s">
        <v>266</v>
      </c>
      <c r="G169" s="244"/>
      <c r="H169" s="247">
        <v>130.5</v>
      </c>
      <c r="I169" s="248"/>
      <c r="J169" s="244"/>
      <c r="K169" s="244"/>
      <c r="L169" s="249"/>
      <c r="M169" s="250"/>
      <c r="N169" s="251"/>
      <c r="O169" s="251"/>
      <c r="P169" s="251"/>
      <c r="Q169" s="251"/>
      <c r="R169" s="251"/>
      <c r="S169" s="251"/>
      <c r="T169" s="252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53" t="s">
        <v>216</v>
      </c>
      <c r="AU169" s="253" t="s">
        <v>87</v>
      </c>
      <c r="AV169" s="13" t="s">
        <v>87</v>
      </c>
      <c r="AW169" s="13" t="s">
        <v>34</v>
      </c>
      <c r="AX169" s="13" t="s">
        <v>77</v>
      </c>
      <c r="AY169" s="253" t="s">
        <v>144</v>
      </c>
    </row>
    <row r="170" s="13" customFormat="1">
      <c r="A170" s="13"/>
      <c r="B170" s="243"/>
      <c r="C170" s="244"/>
      <c r="D170" s="234" t="s">
        <v>216</v>
      </c>
      <c r="E170" s="245" t="s">
        <v>1</v>
      </c>
      <c r="F170" s="246" t="s">
        <v>267</v>
      </c>
      <c r="G170" s="244"/>
      <c r="H170" s="247">
        <v>1.0800000000000001</v>
      </c>
      <c r="I170" s="248"/>
      <c r="J170" s="244"/>
      <c r="K170" s="244"/>
      <c r="L170" s="249"/>
      <c r="M170" s="250"/>
      <c r="N170" s="251"/>
      <c r="O170" s="251"/>
      <c r="P170" s="251"/>
      <c r="Q170" s="251"/>
      <c r="R170" s="251"/>
      <c r="S170" s="251"/>
      <c r="T170" s="25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53" t="s">
        <v>216</v>
      </c>
      <c r="AU170" s="253" t="s">
        <v>87</v>
      </c>
      <c r="AV170" s="13" t="s">
        <v>87</v>
      </c>
      <c r="AW170" s="13" t="s">
        <v>34</v>
      </c>
      <c r="AX170" s="13" t="s">
        <v>77</v>
      </c>
      <c r="AY170" s="253" t="s">
        <v>144</v>
      </c>
    </row>
    <row r="171" s="14" customFormat="1">
      <c r="A171" s="14"/>
      <c r="B171" s="254"/>
      <c r="C171" s="255"/>
      <c r="D171" s="234" t="s">
        <v>216</v>
      </c>
      <c r="E171" s="256" t="s">
        <v>1</v>
      </c>
      <c r="F171" s="257" t="s">
        <v>236</v>
      </c>
      <c r="G171" s="255"/>
      <c r="H171" s="258">
        <v>222.30000000000001</v>
      </c>
      <c r="I171" s="259"/>
      <c r="J171" s="255"/>
      <c r="K171" s="255"/>
      <c r="L171" s="260"/>
      <c r="M171" s="261"/>
      <c r="N171" s="262"/>
      <c r="O171" s="262"/>
      <c r="P171" s="262"/>
      <c r="Q171" s="262"/>
      <c r="R171" s="262"/>
      <c r="S171" s="262"/>
      <c r="T171" s="263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64" t="s">
        <v>216</v>
      </c>
      <c r="AU171" s="264" t="s">
        <v>87</v>
      </c>
      <c r="AV171" s="14" t="s">
        <v>143</v>
      </c>
      <c r="AW171" s="14" t="s">
        <v>34</v>
      </c>
      <c r="AX171" s="14" t="s">
        <v>85</v>
      </c>
      <c r="AY171" s="264" t="s">
        <v>144</v>
      </c>
    </row>
    <row r="172" s="2" customFormat="1" ht="16.5" customHeight="1">
      <c r="A172" s="39"/>
      <c r="B172" s="40"/>
      <c r="C172" s="220" t="s">
        <v>268</v>
      </c>
      <c r="D172" s="220" t="s">
        <v>147</v>
      </c>
      <c r="E172" s="221" t="s">
        <v>269</v>
      </c>
      <c r="F172" s="222" t="s">
        <v>270</v>
      </c>
      <c r="G172" s="223" t="s">
        <v>229</v>
      </c>
      <c r="H172" s="224">
        <v>123.5</v>
      </c>
      <c r="I172" s="225"/>
      <c r="J172" s="226">
        <f>ROUND(I172*H172,2)</f>
        <v>0</v>
      </c>
      <c r="K172" s="227"/>
      <c r="L172" s="45"/>
      <c r="M172" s="228" t="s">
        <v>1</v>
      </c>
      <c r="N172" s="229" t="s">
        <v>42</v>
      </c>
      <c r="O172" s="92"/>
      <c r="P172" s="230">
        <f>O172*H172</f>
        <v>0</v>
      </c>
      <c r="Q172" s="230">
        <v>0</v>
      </c>
      <c r="R172" s="230">
        <f>Q172*H172</f>
        <v>0</v>
      </c>
      <c r="S172" s="230">
        <v>0</v>
      </c>
      <c r="T172" s="231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32" t="s">
        <v>143</v>
      </c>
      <c r="AT172" s="232" t="s">
        <v>147</v>
      </c>
      <c r="AU172" s="232" t="s">
        <v>87</v>
      </c>
      <c r="AY172" s="18" t="s">
        <v>144</v>
      </c>
      <c r="BE172" s="233">
        <f>IF(N172="základní",J172,0)</f>
        <v>0</v>
      </c>
      <c r="BF172" s="233">
        <f>IF(N172="snížená",J172,0)</f>
        <v>0</v>
      </c>
      <c r="BG172" s="233">
        <f>IF(N172="zákl. přenesená",J172,0)</f>
        <v>0</v>
      </c>
      <c r="BH172" s="233">
        <f>IF(N172="sníž. přenesená",J172,0)</f>
        <v>0</v>
      </c>
      <c r="BI172" s="233">
        <f>IF(N172="nulová",J172,0)</f>
        <v>0</v>
      </c>
      <c r="BJ172" s="18" t="s">
        <v>85</v>
      </c>
      <c r="BK172" s="233">
        <f>ROUND(I172*H172,2)</f>
        <v>0</v>
      </c>
      <c r="BL172" s="18" t="s">
        <v>143</v>
      </c>
      <c r="BM172" s="232" t="s">
        <v>271</v>
      </c>
    </row>
    <row r="173" s="13" customFormat="1">
      <c r="A173" s="13"/>
      <c r="B173" s="243"/>
      <c r="C173" s="244"/>
      <c r="D173" s="234" t="s">
        <v>216</v>
      </c>
      <c r="E173" s="245" t="s">
        <v>1</v>
      </c>
      <c r="F173" s="246" t="s">
        <v>231</v>
      </c>
      <c r="G173" s="244"/>
      <c r="H173" s="247">
        <v>43.5</v>
      </c>
      <c r="I173" s="248"/>
      <c r="J173" s="244"/>
      <c r="K173" s="244"/>
      <c r="L173" s="249"/>
      <c r="M173" s="250"/>
      <c r="N173" s="251"/>
      <c r="O173" s="251"/>
      <c r="P173" s="251"/>
      <c r="Q173" s="251"/>
      <c r="R173" s="251"/>
      <c r="S173" s="251"/>
      <c r="T173" s="25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53" t="s">
        <v>216</v>
      </c>
      <c r="AU173" s="253" t="s">
        <v>87</v>
      </c>
      <c r="AV173" s="13" t="s">
        <v>87</v>
      </c>
      <c r="AW173" s="13" t="s">
        <v>34</v>
      </c>
      <c r="AX173" s="13" t="s">
        <v>77</v>
      </c>
      <c r="AY173" s="253" t="s">
        <v>144</v>
      </c>
    </row>
    <row r="174" s="13" customFormat="1">
      <c r="A174" s="13"/>
      <c r="B174" s="243"/>
      <c r="C174" s="244"/>
      <c r="D174" s="234" t="s">
        <v>216</v>
      </c>
      <c r="E174" s="245" t="s">
        <v>1</v>
      </c>
      <c r="F174" s="246" t="s">
        <v>232</v>
      </c>
      <c r="G174" s="244"/>
      <c r="H174" s="247">
        <v>6.2999999999999998</v>
      </c>
      <c r="I174" s="248"/>
      <c r="J174" s="244"/>
      <c r="K174" s="244"/>
      <c r="L174" s="249"/>
      <c r="M174" s="250"/>
      <c r="N174" s="251"/>
      <c r="O174" s="251"/>
      <c r="P174" s="251"/>
      <c r="Q174" s="251"/>
      <c r="R174" s="251"/>
      <c r="S174" s="251"/>
      <c r="T174" s="252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53" t="s">
        <v>216</v>
      </c>
      <c r="AU174" s="253" t="s">
        <v>87</v>
      </c>
      <c r="AV174" s="13" t="s">
        <v>87</v>
      </c>
      <c r="AW174" s="13" t="s">
        <v>34</v>
      </c>
      <c r="AX174" s="13" t="s">
        <v>77</v>
      </c>
      <c r="AY174" s="253" t="s">
        <v>144</v>
      </c>
    </row>
    <row r="175" s="13" customFormat="1">
      <c r="A175" s="13"/>
      <c r="B175" s="243"/>
      <c r="C175" s="244"/>
      <c r="D175" s="234" t="s">
        <v>216</v>
      </c>
      <c r="E175" s="245" t="s">
        <v>1</v>
      </c>
      <c r="F175" s="246" t="s">
        <v>233</v>
      </c>
      <c r="G175" s="244"/>
      <c r="H175" s="247">
        <v>0.59999999999999998</v>
      </c>
      <c r="I175" s="248"/>
      <c r="J175" s="244"/>
      <c r="K175" s="244"/>
      <c r="L175" s="249"/>
      <c r="M175" s="250"/>
      <c r="N175" s="251"/>
      <c r="O175" s="251"/>
      <c r="P175" s="251"/>
      <c r="Q175" s="251"/>
      <c r="R175" s="251"/>
      <c r="S175" s="251"/>
      <c r="T175" s="25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53" t="s">
        <v>216</v>
      </c>
      <c r="AU175" s="253" t="s">
        <v>87</v>
      </c>
      <c r="AV175" s="13" t="s">
        <v>87</v>
      </c>
      <c r="AW175" s="13" t="s">
        <v>34</v>
      </c>
      <c r="AX175" s="13" t="s">
        <v>77</v>
      </c>
      <c r="AY175" s="253" t="s">
        <v>144</v>
      </c>
    </row>
    <row r="176" s="13" customFormat="1">
      <c r="A176" s="13"/>
      <c r="B176" s="243"/>
      <c r="C176" s="244"/>
      <c r="D176" s="234" t="s">
        <v>216</v>
      </c>
      <c r="E176" s="245" t="s">
        <v>1</v>
      </c>
      <c r="F176" s="246" t="s">
        <v>234</v>
      </c>
      <c r="G176" s="244"/>
      <c r="H176" s="247">
        <v>72.5</v>
      </c>
      <c r="I176" s="248"/>
      <c r="J176" s="244"/>
      <c r="K176" s="244"/>
      <c r="L176" s="249"/>
      <c r="M176" s="250"/>
      <c r="N176" s="251"/>
      <c r="O176" s="251"/>
      <c r="P176" s="251"/>
      <c r="Q176" s="251"/>
      <c r="R176" s="251"/>
      <c r="S176" s="251"/>
      <c r="T176" s="252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53" t="s">
        <v>216</v>
      </c>
      <c r="AU176" s="253" t="s">
        <v>87</v>
      </c>
      <c r="AV176" s="13" t="s">
        <v>87</v>
      </c>
      <c r="AW176" s="13" t="s">
        <v>34</v>
      </c>
      <c r="AX176" s="13" t="s">
        <v>77</v>
      </c>
      <c r="AY176" s="253" t="s">
        <v>144</v>
      </c>
    </row>
    <row r="177" s="13" customFormat="1">
      <c r="A177" s="13"/>
      <c r="B177" s="243"/>
      <c r="C177" s="244"/>
      <c r="D177" s="234" t="s">
        <v>216</v>
      </c>
      <c r="E177" s="245" t="s">
        <v>1</v>
      </c>
      <c r="F177" s="246" t="s">
        <v>235</v>
      </c>
      <c r="G177" s="244"/>
      <c r="H177" s="247">
        <v>0.59999999999999998</v>
      </c>
      <c r="I177" s="248"/>
      <c r="J177" s="244"/>
      <c r="K177" s="244"/>
      <c r="L177" s="249"/>
      <c r="M177" s="250"/>
      <c r="N177" s="251"/>
      <c r="O177" s="251"/>
      <c r="P177" s="251"/>
      <c r="Q177" s="251"/>
      <c r="R177" s="251"/>
      <c r="S177" s="251"/>
      <c r="T177" s="252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53" t="s">
        <v>216</v>
      </c>
      <c r="AU177" s="253" t="s">
        <v>87</v>
      </c>
      <c r="AV177" s="13" t="s">
        <v>87</v>
      </c>
      <c r="AW177" s="13" t="s">
        <v>34</v>
      </c>
      <c r="AX177" s="13" t="s">
        <v>77</v>
      </c>
      <c r="AY177" s="253" t="s">
        <v>144</v>
      </c>
    </row>
    <row r="178" s="14" customFormat="1">
      <c r="A178" s="14"/>
      <c r="B178" s="254"/>
      <c r="C178" s="255"/>
      <c r="D178" s="234" t="s">
        <v>216</v>
      </c>
      <c r="E178" s="256" t="s">
        <v>1</v>
      </c>
      <c r="F178" s="257" t="s">
        <v>236</v>
      </c>
      <c r="G178" s="255"/>
      <c r="H178" s="258">
        <v>123.5</v>
      </c>
      <c r="I178" s="259"/>
      <c r="J178" s="255"/>
      <c r="K178" s="255"/>
      <c r="L178" s="260"/>
      <c r="M178" s="261"/>
      <c r="N178" s="262"/>
      <c r="O178" s="262"/>
      <c r="P178" s="262"/>
      <c r="Q178" s="262"/>
      <c r="R178" s="262"/>
      <c r="S178" s="262"/>
      <c r="T178" s="263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64" t="s">
        <v>216</v>
      </c>
      <c r="AU178" s="264" t="s">
        <v>87</v>
      </c>
      <c r="AV178" s="14" t="s">
        <v>143</v>
      </c>
      <c r="AW178" s="14" t="s">
        <v>34</v>
      </c>
      <c r="AX178" s="14" t="s">
        <v>85</v>
      </c>
      <c r="AY178" s="264" t="s">
        <v>144</v>
      </c>
    </row>
    <row r="179" s="2" customFormat="1" ht="24.15" customHeight="1">
      <c r="A179" s="39"/>
      <c r="B179" s="40"/>
      <c r="C179" s="220" t="s">
        <v>8</v>
      </c>
      <c r="D179" s="220" t="s">
        <v>147</v>
      </c>
      <c r="E179" s="221" t="s">
        <v>272</v>
      </c>
      <c r="F179" s="222" t="s">
        <v>273</v>
      </c>
      <c r="G179" s="223" t="s">
        <v>214</v>
      </c>
      <c r="H179" s="224">
        <v>211</v>
      </c>
      <c r="I179" s="225"/>
      <c r="J179" s="226">
        <f>ROUND(I179*H179,2)</f>
        <v>0</v>
      </c>
      <c r="K179" s="227"/>
      <c r="L179" s="45"/>
      <c r="M179" s="228" t="s">
        <v>1</v>
      </c>
      <c r="N179" s="229" t="s">
        <v>42</v>
      </c>
      <c r="O179" s="92"/>
      <c r="P179" s="230">
        <f>O179*H179</f>
        <v>0</v>
      </c>
      <c r="Q179" s="230">
        <v>0</v>
      </c>
      <c r="R179" s="230">
        <f>Q179*H179</f>
        <v>0</v>
      </c>
      <c r="S179" s="230">
        <v>0</v>
      </c>
      <c r="T179" s="231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32" t="s">
        <v>143</v>
      </c>
      <c r="AT179" s="232" t="s">
        <v>147</v>
      </c>
      <c r="AU179" s="232" t="s">
        <v>87</v>
      </c>
      <c r="AY179" s="18" t="s">
        <v>144</v>
      </c>
      <c r="BE179" s="233">
        <f>IF(N179="základní",J179,0)</f>
        <v>0</v>
      </c>
      <c r="BF179" s="233">
        <f>IF(N179="snížená",J179,0)</f>
        <v>0</v>
      </c>
      <c r="BG179" s="233">
        <f>IF(N179="zákl. přenesená",J179,0)</f>
        <v>0</v>
      </c>
      <c r="BH179" s="233">
        <f>IF(N179="sníž. přenesená",J179,0)</f>
        <v>0</v>
      </c>
      <c r="BI179" s="233">
        <f>IF(N179="nulová",J179,0)</f>
        <v>0</v>
      </c>
      <c r="BJ179" s="18" t="s">
        <v>85</v>
      </c>
      <c r="BK179" s="233">
        <f>ROUND(I179*H179,2)</f>
        <v>0</v>
      </c>
      <c r="BL179" s="18" t="s">
        <v>143</v>
      </c>
      <c r="BM179" s="232" t="s">
        <v>274</v>
      </c>
    </row>
    <row r="180" s="13" customFormat="1">
      <c r="A180" s="13"/>
      <c r="B180" s="243"/>
      <c r="C180" s="244"/>
      <c r="D180" s="234" t="s">
        <v>216</v>
      </c>
      <c r="E180" s="245" t="s">
        <v>1</v>
      </c>
      <c r="F180" s="246" t="s">
        <v>221</v>
      </c>
      <c r="G180" s="244"/>
      <c r="H180" s="247">
        <v>145</v>
      </c>
      <c r="I180" s="248"/>
      <c r="J180" s="244"/>
      <c r="K180" s="244"/>
      <c r="L180" s="249"/>
      <c r="M180" s="250"/>
      <c r="N180" s="251"/>
      <c r="O180" s="251"/>
      <c r="P180" s="251"/>
      <c r="Q180" s="251"/>
      <c r="R180" s="251"/>
      <c r="S180" s="251"/>
      <c r="T180" s="252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53" t="s">
        <v>216</v>
      </c>
      <c r="AU180" s="253" t="s">
        <v>87</v>
      </c>
      <c r="AV180" s="13" t="s">
        <v>87</v>
      </c>
      <c r="AW180" s="13" t="s">
        <v>34</v>
      </c>
      <c r="AX180" s="13" t="s">
        <v>77</v>
      </c>
      <c r="AY180" s="253" t="s">
        <v>144</v>
      </c>
    </row>
    <row r="181" s="13" customFormat="1">
      <c r="A181" s="13"/>
      <c r="B181" s="243"/>
      <c r="C181" s="244"/>
      <c r="D181" s="234" t="s">
        <v>216</v>
      </c>
      <c r="E181" s="245" t="s">
        <v>1</v>
      </c>
      <c r="F181" s="246" t="s">
        <v>217</v>
      </c>
      <c r="G181" s="244"/>
      <c r="H181" s="247">
        <v>63</v>
      </c>
      <c r="I181" s="248"/>
      <c r="J181" s="244"/>
      <c r="K181" s="244"/>
      <c r="L181" s="249"/>
      <c r="M181" s="250"/>
      <c r="N181" s="251"/>
      <c r="O181" s="251"/>
      <c r="P181" s="251"/>
      <c r="Q181" s="251"/>
      <c r="R181" s="251"/>
      <c r="S181" s="251"/>
      <c r="T181" s="252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53" t="s">
        <v>216</v>
      </c>
      <c r="AU181" s="253" t="s">
        <v>87</v>
      </c>
      <c r="AV181" s="13" t="s">
        <v>87</v>
      </c>
      <c r="AW181" s="13" t="s">
        <v>34</v>
      </c>
      <c r="AX181" s="13" t="s">
        <v>77</v>
      </c>
      <c r="AY181" s="253" t="s">
        <v>144</v>
      </c>
    </row>
    <row r="182" s="13" customFormat="1">
      <c r="A182" s="13"/>
      <c r="B182" s="243"/>
      <c r="C182" s="244"/>
      <c r="D182" s="234" t="s">
        <v>216</v>
      </c>
      <c r="E182" s="245" t="s">
        <v>1</v>
      </c>
      <c r="F182" s="246" t="s">
        <v>275</v>
      </c>
      <c r="G182" s="244"/>
      <c r="H182" s="247">
        <v>3</v>
      </c>
      <c r="I182" s="248"/>
      <c r="J182" s="244"/>
      <c r="K182" s="244"/>
      <c r="L182" s="249"/>
      <c r="M182" s="250"/>
      <c r="N182" s="251"/>
      <c r="O182" s="251"/>
      <c r="P182" s="251"/>
      <c r="Q182" s="251"/>
      <c r="R182" s="251"/>
      <c r="S182" s="251"/>
      <c r="T182" s="252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53" t="s">
        <v>216</v>
      </c>
      <c r="AU182" s="253" t="s">
        <v>87</v>
      </c>
      <c r="AV182" s="13" t="s">
        <v>87</v>
      </c>
      <c r="AW182" s="13" t="s">
        <v>34</v>
      </c>
      <c r="AX182" s="13" t="s">
        <v>77</v>
      </c>
      <c r="AY182" s="253" t="s">
        <v>144</v>
      </c>
    </row>
    <row r="183" s="14" customFormat="1">
      <c r="A183" s="14"/>
      <c r="B183" s="254"/>
      <c r="C183" s="255"/>
      <c r="D183" s="234" t="s">
        <v>216</v>
      </c>
      <c r="E183" s="256" t="s">
        <v>1</v>
      </c>
      <c r="F183" s="257" t="s">
        <v>236</v>
      </c>
      <c r="G183" s="255"/>
      <c r="H183" s="258">
        <v>211</v>
      </c>
      <c r="I183" s="259"/>
      <c r="J183" s="255"/>
      <c r="K183" s="255"/>
      <c r="L183" s="260"/>
      <c r="M183" s="261"/>
      <c r="N183" s="262"/>
      <c r="O183" s="262"/>
      <c r="P183" s="262"/>
      <c r="Q183" s="262"/>
      <c r="R183" s="262"/>
      <c r="S183" s="262"/>
      <c r="T183" s="263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64" t="s">
        <v>216</v>
      </c>
      <c r="AU183" s="264" t="s">
        <v>87</v>
      </c>
      <c r="AV183" s="14" t="s">
        <v>143</v>
      </c>
      <c r="AW183" s="14" t="s">
        <v>34</v>
      </c>
      <c r="AX183" s="14" t="s">
        <v>85</v>
      </c>
      <c r="AY183" s="264" t="s">
        <v>144</v>
      </c>
    </row>
    <row r="184" s="12" customFormat="1" ht="22.8" customHeight="1">
      <c r="A184" s="12"/>
      <c r="B184" s="204"/>
      <c r="C184" s="205"/>
      <c r="D184" s="206" t="s">
        <v>76</v>
      </c>
      <c r="E184" s="218" t="s">
        <v>168</v>
      </c>
      <c r="F184" s="218" t="s">
        <v>276</v>
      </c>
      <c r="G184" s="205"/>
      <c r="H184" s="205"/>
      <c r="I184" s="208"/>
      <c r="J184" s="219">
        <f>BK184</f>
        <v>0</v>
      </c>
      <c r="K184" s="205"/>
      <c r="L184" s="210"/>
      <c r="M184" s="211"/>
      <c r="N184" s="212"/>
      <c r="O184" s="212"/>
      <c r="P184" s="213">
        <f>SUM(P185:P214)</f>
        <v>0</v>
      </c>
      <c r="Q184" s="212"/>
      <c r="R184" s="213">
        <f>SUM(R185:R214)</f>
        <v>11.85084</v>
      </c>
      <c r="S184" s="212"/>
      <c r="T184" s="214">
        <f>SUM(T185:T214)</f>
        <v>0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R184" s="215" t="s">
        <v>85</v>
      </c>
      <c r="AT184" s="216" t="s">
        <v>76</v>
      </c>
      <c r="AU184" s="216" t="s">
        <v>85</v>
      </c>
      <c r="AY184" s="215" t="s">
        <v>144</v>
      </c>
      <c r="BK184" s="217">
        <f>SUM(BK185:BK214)</f>
        <v>0</v>
      </c>
    </row>
    <row r="185" s="2" customFormat="1" ht="24.15" customHeight="1">
      <c r="A185" s="39"/>
      <c r="B185" s="40"/>
      <c r="C185" s="220" t="s">
        <v>277</v>
      </c>
      <c r="D185" s="220" t="s">
        <v>147</v>
      </c>
      <c r="E185" s="221" t="s">
        <v>278</v>
      </c>
      <c r="F185" s="222" t="s">
        <v>279</v>
      </c>
      <c r="G185" s="223" t="s">
        <v>214</v>
      </c>
      <c r="H185" s="224">
        <v>145</v>
      </c>
      <c r="I185" s="225"/>
      <c r="J185" s="226">
        <f>ROUND(I185*H185,2)</f>
        <v>0</v>
      </c>
      <c r="K185" s="227"/>
      <c r="L185" s="45"/>
      <c r="M185" s="228" t="s">
        <v>1</v>
      </c>
      <c r="N185" s="229" t="s">
        <v>42</v>
      </c>
      <c r="O185" s="92"/>
      <c r="P185" s="230">
        <f>O185*H185</f>
        <v>0</v>
      </c>
      <c r="Q185" s="230">
        <v>0</v>
      </c>
      <c r="R185" s="230">
        <f>Q185*H185</f>
        <v>0</v>
      </c>
      <c r="S185" s="230">
        <v>0</v>
      </c>
      <c r="T185" s="231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32" t="s">
        <v>143</v>
      </c>
      <c r="AT185" s="232" t="s">
        <v>147</v>
      </c>
      <c r="AU185" s="232" t="s">
        <v>87</v>
      </c>
      <c r="AY185" s="18" t="s">
        <v>144</v>
      </c>
      <c r="BE185" s="233">
        <f>IF(N185="základní",J185,0)</f>
        <v>0</v>
      </c>
      <c r="BF185" s="233">
        <f>IF(N185="snížená",J185,0)</f>
        <v>0</v>
      </c>
      <c r="BG185" s="233">
        <f>IF(N185="zákl. přenesená",J185,0)</f>
        <v>0</v>
      </c>
      <c r="BH185" s="233">
        <f>IF(N185="sníž. přenesená",J185,0)</f>
        <v>0</v>
      </c>
      <c r="BI185" s="233">
        <f>IF(N185="nulová",J185,0)</f>
        <v>0</v>
      </c>
      <c r="BJ185" s="18" t="s">
        <v>85</v>
      </c>
      <c r="BK185" s="233">
        <f>ROUND(I185*H185,2)</f>
        <v>0</v>
      </c>
      <c r="BL185" s="18" t="s">
        <v>143</v>
      </c>
      <c r="BM185" s="232" t="s">
        <v>280</v>
      </c>
    </row>
    <row r="186" s="13" customFormat="1">
      <c r="A186" s="13"/>
      <c r="B186" s="243"/>
      <c r="C186" s="244"/>
      <c r="D186" s="234" t="s">
        <v>216</v>
      </c>
      <c r="E186" s="245" t="s">
        <v>1</v>
      </c>
      <c r="F186" s="246" t="s">
        <v>221</v>
      </c>
      <c r="G186" s="244"/>
      <c r="H186" s="247">
        <v>145</v>
      </c>
      <c r="I186" s="248"/>
      <c r="J186" s="244"/>
      <c r="K186" s="244"/>
      <c r="L186" s="249"/>
      <c r="M186" s="250"/>
      <c r="N186" s="251"/>
      <c r="O186" s="251"/>
      <c r="P186" s="251"/>
      <c r="Q186" s="251"/>
      <c r="R186" s="251"/>
      <c r="S186" s="251"/>
      <c r="T186" s="252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53" t="s">
        <v>216</v>
      </c>
      <c r="AU186" s="253" t="s">
        <v>87</v>
      </c>
      <c r="AV186" s="13" t="s">
        <v>87</v>
      </c>
      <c r="AW186" s="13" t="s">
        <v>34</v>
      </c>
      <c r="AX186" s="13" t="s">
        <v>85</v>
      </c>
      <c r="AY186" s="253" t="s">
        <v>144</v>
      </c>
    </row>
    <row r="187" s="2" customFormat="1" ht="21.75" customHeight="1">
      <c r="A187" s="39"/>
      <c r="B187" s="40"/>
      <c r="C187" s="220" t="s">
        <v>281</v>
      </c>
      <c r="D187" s="220" t="s">
        <v>147</v>
      </c>
      <c r="E187" s="221" t="s">
        <v>282</v>
      </c>
      <c r="F187" s="222" t="s">
        <v>283</v>
      </c>
      <c r="G187" s="223" t="s">
        <v>214</v>
      </c>
      <c r="H187" s="224">
        <v>6</v>
      </c>
      <c r="I187" s="225"/>
      <c r="J187" s="226">
        <f>ROUND(I187*H187,2)</f>
        <v>0</v>
      </c>
      <c r="K187" s="227"/>
      <c r="L187" s="45"/>
      <c r="M187" s="228" t="s">
        <v>1</v>
      </c>
      <c r="N187" s="229" t="s">
        <v>42</v>
      </c>
      <c r="O187" s="92"/>
      <c r="P187" s="230">
        <f>O187*H187</f>
        <v>0</v>
      </c>
      <c r="Q187" s="230">
        <v>0</v>
      </c>
      <c r="R187" s="230">
        <f>Q187*H187</f>
        <v>0</v>
      </c>
      <c r="S187" s="230">
        <v>0</v>
      </c>
      <c r="T187" s="231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32" t="s">
        <v>143</v>
      </c>
      <c r="AT187" s="232" t="s">
        <v>147</v>
      </c>
      <c r="AU187" s="232" t="s">
        <v>87</v>
      </c>
      <c r="AY187" s="18" t="s">
        <v>144</v>
      </c>
      <c r="BE187" s="233">
        <f>IF(N187="základní",J187,0)</f>
        <v>0</v>
      </c>
      <c r="BF187" s="233">
        <f>IF(N187="snížená",J187,0)</f>
        <v>0</v>
      </c>
      <c r="BG187" s="233">
        <f>IF(N187="zákl. přenesená",J187,0)</f>
        <v>0</v>
      </c>
      <c r="BH187" s="233">
        <f>IF(N187="sníž. přenesená",J187,0)</f>
        <v>0</v>
      </c>
      <c r="BI187" s="233">
        <f>IF(N187="nulová",J187,0)</f>
        <v>0</v>
      </c>
      <c r="BJ187" s="18" t="s">
        <v>85</v>
      </c>
      <c r="BK187" s="233">
        <f>ROUND(I187*H187,2)</f>
        <v>0</v>
      </c>
      <c r="BL187" s="18" t="s">
        <v>143</v>
      </c>
      <c r="BM187" s="232" t="s">
        <v>284</v>
      </c>
    </row>
    <row r="188" s="13" customFormat="1">
      <c r="A188" s="13"/>
      <c r="B188" s="243"/>
      <c r="C188" s="244"/>
      <c r="D188" s="234" t="s">
        <v>216</v>
      </c>
      <c r="E188" s="245" t="s">
        <v>1</v>
      </c>
      <c r="F188" s="246" t="s">
        <v>275</v>
      </c>
      <c r="G188" s="244"/>
      <c r="H188" s="247">
        <v>3</v>
      </c>
      <c r="I188" s="248"/>
      <c r="J188" s="244"/>
      <c r="K188" s="244"/>
      <c r="L188" s="249"/>
      <c r="M188" s="250"/>
      <c r="N188" s="251"/>
      <c r="O188" s="251"/>
      <c r="P188" s="251"/>
      <c r="Q188" s="251"/>
      <c r="R188" s="251"/>
      <c r="S188" s="251"/>
      <c r="T188" s="252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53" t="s">
        <v>216</v>
      </c>
      <c r="AU188" s="253" t="s">
        <v>87</v>
      </c>
      <c r="AV188" s="13" t="s">
        <v>87</v>
      </c>
      <c r="AW188" s="13" t="s">
        <v>34</v>
      </c>
      <c r="AX188" s="13" t="s">
        <v>77</v>
      </c>
      <c r="AY188" s="253" t="s">
        <v>144</v>
      </c>
    </row>
    <row r="189" s="13" customFormat="1">
      <c r="A189" s="13"/>
      <c r="B189" s="243"/>
      <c r="C189" s="244"/>
      <c r="D189" s="234" t="s">
        <v>216</v>
      </c>
      <c r="E189" s="245" t="s">
        <v>1</v>
      </c>
      <c r="F189" s="246" t="s">
        <v>285</v>
      </c>
      <c r="G189" s="244"/>
      <c r="H189" s="247">
        <v>3</v>
      </c>
      <c r="I189" s="248"/>
      <c r="J189" s="244"/>
      <c r="K189" s="244"/>
      <c r="L189" s="249"/>
      <c r="M189" s="250"/>
      <c r="N189" s="251"/>
      <c r="O189" s="251"/>
      <c r="P189" s="251"/>
      <c r="Q189" s="251"/>
      <c r="R189" s="251"/>
      <c r="S189" s="251"/>
      <c r="T189" s="252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53" t="s">
        <v>216</v>
      </c>
      <c r="AU189" s="253" t="s">
        <v>87</v>
      </c>
      <c r="AV189" s="13" t="s">
        <v>87</v>
      </c>
      <c r="AW189" s="13" t="s">
        <v>34</v>
      </c>
      <c r="AX189" s="13" t="s">
        <v>77</v>
      </c>
      <c r="AY189" s="253" t="s">
        <v>144</v>
      </c>
    </row>
    <row r="190" s="14" customFormat="1">
      <c r="A190" s="14"/>
      <c r="B190" s="254"/>
      <c r="C190" s="255"/>
      <c r="D190" s="234" t="s">
        <v>216</v>
      </c>
      <c r="E190" s="256" t="s">
        <v>1</v>
      </c>
      <c r="F190" s="257" t="s">
        <v>236</v>
      </c>
      <c r="G190" s="255"/>
      <c r="H190" s="258">
        <v>6</v>
      </c>
      <c r="I190" s="259"/>
      <c r="J190" s="255"/>
      <c r="K190" s="255"/>
      <c r="L190" s="260"/>
      <c r="M190" s="261"/>
      <c r="N190" s="262"/>
      <c r="O190" s="262"/>
      <c r="P190" s="262"/>
      <c r="Q190" s="262"/>
      <c r="R190" s="262"/>
      <c r="S190" s="262"/>
      <c r="T190" s="263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64" t="s">
        <v>216</v>
      </c>
      <c r="AU190" s="264" t="s">
        <v>87</v>
      </c>
      <c r="AV190" s="14" t="s">
        <v>143</v>
      </c>
      <c r="AW190" s="14" t="s">
        <v>34</v>
      </c>
      <c r="AX190" s="14" t="s">
        <v>85</v>
      </c>
      <c r="AY190" s="264" t="s">
        <v>144</v>
      </c>
    </row>
    <row r="191" s="2" customFormat="1" ht="24.15" customHeight="1">
      <c r="A191" s="39"/>
      <c r="B191" s="40"/>
      <c r="C191" s="220" t="s">
        <v>286</v>
      </c>
      <c r="D191" s="220" t="s">
        <v>147</v>
      </c>
      <c r="E191" s="221" t="s">
        <v>287</v>
      </c>
      <c r="F191" s="222" t="s">
        <v>288</v>
      </c>
      <c r="G191" s="223" t="s">
        <v>214</v>
      </c>
      <c r="H191" s="224">
        <v>208</v>
      </c>
      <c r="I191" s="225"/>
      <c r="J191" s="226">
        <f>ROUND(I191*H191,2)</f>
        <v>0</v>
      </c>
      <c r="K191" s="227"/>
      <c r="L191" s="45"/>
      <c r="M191" s="228" t="s">
        <v>1</v>
      </c>
      <c r="N191" s="229" t="s">
        <v>42</v>
      </c>
      <c r="O191" s="92"/>
      <c r="P191" s="230">
        <f>O191*H191</f>
        <v>0</v>
      </c>
      <c r="Q191" s="230">
        <v>0</v>
      </c>
      <c r="R191" s="230">
        <f>Q191*H191</f>
        <v>0</v>
      </c>
      <c r="S191" s="230">
        <v>0</v>
      </c>
      <c r="T191" s="231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32" t="s">
        <v>143</v>
      </c>
      <c r="AT191" s="232" t="s">
        <v>147</v>
      </c>
      <c r="AU191" s="232" t="s">
        <v>87</v>
      </c>
      <c r="AY191" s="18" t="s">
        <v>144</v>
      </c>
      <c r="BE191" s="233">
        <f>IF(N191="základní",J191,0)</f>
        <v>0</v>
      </c>
      <c r="BF191" s="233">
        <f>IF(N191="snížená",J191,0)</f>
        <v>0</v>
      </c>
      <c r="BG191" s="233">
        <f>IF(N191="zákl. přenesená",J191,0)</f>
        <v>0</v>
      </c>
      <c r="BH191" s="233">
        <f>IF(N191="sníž. přenesená",J191,0)</f>
        <v>0</v>
      </c>
      <c r="BI191" s="233">
        <f>IF(N191="nulová",J191,0)</f>
        <v>0</v>
      </c>
      <c r="BJ191" s="18" t="s">
        <v>85</v>
      </c>
      <c r="BK191" s="233">
        <f>ROUND(I191*H191,2)</f>
        <v>0</v>
      </c>
      <c r="BL191" s="18" t="s">
        <v>143</v>
      </c>
      <c r="BM191" s="232" t="s">
        <v>289</v>
      </c>
    </row>
    <row r="192" s="13" customFormat="1">
      <c r="A192" s="13"/>
      <c r="B192" s="243"/>
      <c r="C192" s="244"/>
      <c r="D192" s="234" t="s">
        <v>216</v>
      </c>
      <c r="E192" s="245" t="s">
        <v>1</v>
      </c>
      <c r="F192" s="246" t="s">
        <v>221</v>
      </c>
      <c r="G192" s="244"/>
      <c r="H192" s="247">
        <v>145</v>
      </c>
      <c r="I192" s="248"/>
      <c r="J192" s="244"/>
      <c r="K192" s="244"/>
      <c r="L192" s="249"/>
      <c r="M192" s="250"/>
      <c r="N192" s="251"/>
      <c r="O192" s="251"/>
      <c r="P192" s="251"/>
      <c r="Q192" s="251"/>
      <c r="R192" s="251"/>
      <c r="S192" s="251"/>
      <c r="T192" s="252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53" t="s">
        <v>216</v>
      </c>
      <c r="AU192" s="253" t="s">
        <v>87</v>
      </c>
      <c r="AV192" s="13" t="s">
        <v>87</v>
      </c>
      <c r="AW192" s="13" t="s">
        <v>34</v>
      </c>
      <c r="AX192" s="13" t="s">
        <v>77</v>
      </c>
      <c r="AY192" s="253" t="s">
        <v>144</v>
      </c>
    </row>
    <row r="193" s="13" customFormat="1">
      <c r="A193" s="13"/>
      <c r="B193" s="243"/>
      <c r="C193" s="244"/>
      <c r="D193" s="234" t="s">
        <v>216</v>
      </c>
      <c r="E193" s="245" t="s">
        <v>1</v>
      </c>
      <c r="F193" s="246" t="s">
        <v>217</v>
      </c>
      <c r="G193" s="244"/>
      <c r="H193" s="247">
        <v>63</v>
      </c>
      <c r="I193" s="248"/>
      <c r="J193" s="244"/>
      <c r="K193" s="244"/>
      <c r="L193" s="249"/>
      <c r="M193" s="250"/>
      <c r="N193" s="251"/>
      <c r="O193" s="251"/>
      <c r="P193" s="251"/>
      <c r="Q193" s="251"/>
      <c r="R193" s="251"/>
      <c r="S193" s="251"/>
      <c r="T193" s="252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53" t="s">
        <v>216</v>
      </c>
      <c r="AU193" s="253" t="s">
        <v>87</v>
      </c>
      <c r="AV193" s="13" t="s">
        <v>87</v>
      </c>
      <c r="AW193" s="13" t="s">
        <v>34</v>
      </c>
      <c r="AX193" s="13" t="s">
        <v>77</v>
      </c>
      <c r="AY193" s="253" t="s">
        <v>144</v>
      </c>
    </row>
    <row r="194" s="14" customFormat="1">
      <c r="A194" s="14"/>
      <c r="B194" s="254"/>
      <c r="C194" s="255"/>
      <c r="D194" s="234" t="s">
        <v>216</v>
      </c>
      <c r="E194" s="256" t="s">
        <v>1</v>
      </c>
      <c r="F194" s="257" t="s">
        <v>236</v>
      </c>
      <c r="G194" s="255"/>
      <c r="H194" s="258">
        <v>208</v>
      </c>
      <c r="I194" s="259"/>
      <c r="J194" s="255"/>
      <c r="K194" s="255"/>
      <c r="L194" s="260"/>
      <c r="M194" s="261"/>
      <c r="N194" s="262"/>
      <c r="O194" s="262"/>
      <c r="P194" s="262"/>
      <c r="Q194" s="262"/>
      <c r="R194" s="262"/>
      <c r="S194" s="262"/>
      <c r="T194" s="263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64" t="s">
        <v>216</v>
      </c>
      <c r="AU194" s="264" t="s">
        <v>87</v>
      </c>
      <c r="AV194" s="14" t="s">
        <v>143</v>
      </c>
      <c r="AW194" s="14" t="s">
        <v>34</v>
      </c>
      <c r="AX194" s="14" t="s">
        <v>85</v>
      </c>
      <c r="AY194" s="264" t="s">
        <v>144</v>
      </c>
    </row>
    <row r="195" s="2" customFormat="1" ht="37.8" customHeight="1">
      <c r="A195" s="39"/>
      <c r="B195" s="40"/>
      <c r="C195" s="220" t="s">
        <v>290</v>
      </c>
      <c r="D195" s="220" t="s">
        <v>147</v>
      </c>
      <c r="E195" s="221" t="s">
        <v>291</v>
      </c>
      <c r="F195" s="222" t="s">
        <v>292</v>
      </c>
      <c r="G195" s="223" t="s">
        <v>214</v>
      </c>
      <c r="H195" s="224">
        <v>63</v>
      </c>
      <c r="I195" s="225"/>
      <c r="J195" s="226">
        <f>ROUND(I195*H195,2)</f>
        <v>0</v>
      </c>
      <c r="K195" s="227"/>
      <c r="L195" s="45"/>
      <c r="M195" s="228" t="s">
        <v>1</v>
      </c>
      <c r="N195" s="229" t="s">
        <v>42</v>
      </c>
      <c r="O195" s="92"/>
      <c r="P195" s="230">
        <f>O195*H195</f>
        <v>0</v>
      </c>
      <c r="Q195" s="230">
        <v>0.17726</v>
      </c>
      <c r="R195" s="230">
        <f>Q195*H195</f>
        <v>11.16738</v>
      </c>
      <c r="S195" s="230">
        <v>0</v>
      </c>
      <c r="T195" s="231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32" t="s">
        <v>143</v>
      </c>
      <c r="AT195" s="232" t="s">
        <v>147</v>
      </c>
      <c r="AU195" s="232" t="s">
        <v>87</v>
      </c>
      <c r="AY195" s="18" t="s">
        <v>144</v>
      </c>
      <c r="BE195" s="233">
        <f>IF(N195="základní",J195,0)</f>
        <v>0</v>
      </c>
      <c r="BF195" s="233">
        <f>IF(N195="snížená",J195,0)</f>
        <v>0</v>
      </c>
      <c r="BG195" s="233">
        <f>IF(N195="zákl. přenesená",J195,0)</f>
        <v>0</v>
      </c>
      <c r="BH195" s="233">
        <f>IF(N195="sníž. přenesená",J195,0)</f>
        <v>0</v>
      </c>
      <c r="BI195" s="233">
        <f>IF(N195="nulová",J195,0)</f>
        <v>0</v>
      </c>
      <c r="BJ195" s="18" t="s">
        <v>85</v>
      </c>
      <c r="BK195" s="233">
        <f>ROUND(I195*H195,2)</f>
        <v>0</v>
      </c>
      <c r="BL195" s="18" t="s">
        <v>143</v>
      </c>
      <c r="BM195" s="232" t="s">
        <v>293</v>
      </c>
    </row>
    <row r="196" s="13" customFormat="1">
      <c r="A196" s="13"/>
      <c r="B196" s="243"/>
      <c r="C196" s="244"/>
      <c r="D196" s="234" t="s">
        <v>216</v>
      </c>
      <c r="E196" s="245" t="s">
        <v>1</v>
      </c>
      <c r="F196" s="246" t="s">
        <v>217</v>
      </c>
      <c r="G196" s="244"/>
      <c r="H196" s="247">
        <v>63</v>
      </c>
      <c r="I196" s="248"/>
      <c r="J196" s="244"/>
      <c r="K196" s="244"/>
      <c r="L196" s="249"/>
      <c r="M196" s="250"/>
      <c r="N196" s="251"/>
      <c r="O196" s="251"/>
      <c r="P196" s="251"/>
      <c r="Q196" s="251"/>
      <c r="R196" s="251"/>
      <c r="S196" s="251"/>
      <c r="T196" s="252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53" t="s">
        <v>216</v>
      </c>
      <c r="AU196" s="253" t="s">
        <v>87</v>
      </c>
      <c r="AV196" s="13" t="s">
        <v>87</v>
      </c>
      <c r="AW196" s="13" t="s">
        <v>34</v>
      </c>
      <c r="AX196" s="13" t="s">
        <v>85</v>
      </c>
      <c r="AY196" s="253" t="s">
        <v>144</v>
      </c>
    </row>
    <row r="197" s="2" customFormat="1" ht="24.15" customHeight="1">
      <c r="A197" s="39"/>
      <c r="B197" s="40"/>
      <c r="C197" s="220" t="s">
        <v>294</v>
      </c>
      <c r="D197" s="220" t="s">
        <v>147</v>
      </c>
      <c r="E197" s="221" t="s">
        <v>295</v>
      </c>
      <c r="F197" s="222" t="s">
        <v>296</v>
      </c>
      <c r="G197" s="223" t="s">
        <v>214</v>
      </c>
      <c r="H197" s="224">
        <v>145</v>
      </c>
      <c r="I197" s="225"/>
      <c r="J197" s="226">
        <f>ROUND(I197*H197,2)</f>
        <v>0</v>
      </c>
      <c r="K197" s="227"/>
      <c r="L197" s="45"/>
      <c r="M197" s="228" t="s">
        <v>1</v>
      </c>
      <c r="N197" s="229" t="s">
        <v>42</v>
      </c>
      <c r="O197" s="92"/>
      <c r="P197" s="230">
        <f>O197*H197</f>
        <v>0</v>
      </c>
      <c r="Q197" s="230">
        <v>0</v>
      </c>
      <c r="R197" s="230">
        <f>Q197*H197</f>
        <v>0</v>
      </c>
      <c r="S197" s="230">
        <v>0</v>
      </c>
      <c r="T197" s="231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32" t="s">
        <v>143</v>
      </c>
      <c r="AT197" s="232" t="s">
        <v>147</v>
      </c>
      <c r="AU197" s="232" t="s">
        <v>87</v>
      </c>
      <c r="AY197" s="18" t="s">
        <v>144</v>
      </c>
      <c r="BE197" s="233">
        <f>IF(N197="základní",J197,0)</f>
        <v>0</v>
      </c>
      <c r="BF197" s="233">
        <f>IF(N197="snížená",J197,0)</f>
        <v>0</v>
      </c>
      <c r="BG197" s="233">
        <f>IF(N197="zákl. přenesená",J197,0)</f>
        <v>0</v>
      </c>
      <c r="BH197" s="233">
        <f>IF(N197="sníž. přenesená",J197,0)</f>
        <v>0</v>
      </c>
      <c r="BI197" s="233">
        <f>IF(N197="nulová",J197,0)</f>
        <v>0</v>
      </c>
      <c r="BJ197" s="18" t="s">
        <v>85</v>
      </c>
      <c r="BK197" s="233">
        <f>ROUND(I197*H197,2)</f>
        <v>0</v>
      </c>
      <c r="BL197" s="18" t="s">
        <v>143</v>
      </c>
      <c r="BM197" s="232" t="s">
        <v>297</v>
      </c>
    </row>
    <row r="198" s="13" customFormat="1">
      <c r="A198" s="13"/>
      <c r="B198" s="243"/>
      <c r="C198" s="244"/>
      <c r="D198" s="234" t="s">
        <v>216</v>
      </c>
      <c r="E198" s="245" t="s">
        <v>1</v>
      </c>
      <c r="F198" s="246" t="s">
        <v>221</v>
      </c>
      <c r="G198" s="244"/>
      <c r="H198" s="247">
        <v>145</v>
      </c>
      <c r="I198" s="248"/>
      <c r="J198" s="244"/>
      <c r="K198" s="244"/>
      <c r="L198" s="249"/>
      <c r="M198" s="250"/>
      <c r="N198" s="251"/>
      <c r="O198" s="251"/>
      <c r="P198" s="251"/>
      <c r="Q198" s="251"/>
      <c r="R198" s="251"/>
      <c r="S198" s="251"/>
      <c r="T198" s="252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53" t="s">
        <v>216</v>
      </c>
      <c r="AU198" s="253" t="s">
        <v>87</v>
      </c>
      <c r="AV198" s="13" t="s">
        <v>87</v>
      </c>
      <c r="AW198" s="13" t="s">
        <v>34</v>
      </c>
      <c r="AX198" s="13" t="s">
        <v>85</v>
      </c>
      <c r="AY198" s="253" t="s">
        <v>144</v>
      </c>
    </row>
    <row r="199" s="2" customFormat="1" ht="24.15" customHeight="1">
      <c r="A199" s="39"/>
      <c r="B199" s="40"/>
      <c r="C199" s="220" t="s">
        <v>298</v>
      </c>
      <c r="D199" s="220" t="s">
        <v>147</v>
      </c>
      <c r="E199" s="221" t="s">
        <v>299</v>
      </c>
      <c r="F199" s="222" t="s">
        <v>300</v>
      </c>
      <c r="G199" s="223" t="s">
        <v>214</v>
      </c>
      <c r="H199" s="224">
        <v>416</v>
      </c>
      <c r="I199" s="225"/>
      <c r="J199" s="226">
        <f>ROUND(I199*H199,2)</f>
        <v>0</v>
      </c>
      <c r="K199" s="227"/>
      <c r="L199" s="45"/>
      <c r="M199" s="228" t="s">
        <v>1</v>
      </c>
      <c r="N199" s="229" t="s">
        <v>42</v>
      </c>
      <c r="O199" s="92"/>
      <c r="P199" s="230">
        <f>O199*H199</f>
        <v>0</v>
      </c>
      <c r="Q199" s="230">
        <v>0</v>
      </c>
      <c r="R199" s="230">
        <f>Q199*H199</f>
        <v>0</v>
      </c>
      <c r="S199" s="230">
        <v>0</v>
      </c>
      <c r="T199" s="231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32" t="s">
        <v>143</v>
      </c>
      <c r="AT199" s="232" t="s">
        <v>147</v>
      </c>
      <c r="AU199" s="232" t="s">
        <v>87</v>
      </c>
      <c r="AY199" s="18" t="s">
        <v>144</v>
      </c>
      <c r="BE199" s="233">
        <f>IF(N199="základní",J199,0)</f>
        <v>0</v>
      </c>
      <c r="BF199" s="233">
        <f>IF(N199="snížená",J199,0)</f>
        <v>0</v>
      </c>
      <c r="BG199" s="233">
        <f>IF(N199="zákl. přenesená",J199,0)</f>
        <v>0</v>
      </c>
      <c r="BH199" s="233">
        <f>IF(N199="sníž. přenesená",J199,0)</f>
        <v>0</v>
      </c>
      <c r="BI199" s="233">
        <f>IF(N199="nulová",J199,0)</f>
        <v>0</v>
      </c>
      <c r="BJ199" s="18" t="s">
        <v>85</v>
      </c>
      <c r="BK199" s="233">
        <f>ROUND(I199*H199,2)</f>
        <v>0</v>
      </c>
      <c r="BL199" s="18" t="s">
        <v>143</v>
      </c>
      <c r="BM199" s="232" t="s">
        <v>301</v>
      </c>
    </row>
    <row r="200" s="13" customFormat="1">
      <c r="A200" s="13"/>
      <c r="B200" s="243"/>
      <c r="C200" s="244"/>
      <c r="D200" s="234" t="s">
        <v>216</v>
      </c>
      <c r="E200" s="245" t="s">
        <v>1</v>
      </c>
      <c r="F200" s="246" t="s">
        <v>302</v>
      </c>
      <c r="G200" s="244"/>
      <c r="H200" s="247">
        <v>290</v>
      </c>
      <c r="I200" s="248"/>
      <c r="J200" s="244"/>
      <c r="K200" s="244"/>
      <c r="L200" s="249"/>
      <c r="M200" s="250"/>
      <c r="N200" s="251"/>
      <c r="O200" s="251"/>
      <c r="P200" s="251"/>
      <c r="Q200" s="251"/>
      <c r="R200" s="251"/>
      <c r="S200" s="251"/>
      <c r="T200" s="25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53" t="s">
        <v>216</v>
      </c>
      <c r="AU200" s="253" t="s">
        <v>87</v>
      </c>
      <c r="AV200" s="13" t="s">
        <v>87</v>
      </c>
      <c r="AW200" s="13" t="s">
        <v>34</v>
      </c>
      <c r="AX200" s="13" t="s">
        <v>77</v>
      </c>
      <c r="AY200" s="253" t="s">
        <v>144</v>
      </c>
    </row>
    <row r="201" s="13" customFormat="1">
      <c r="A201" s="13"/>
      <c r="B201" s="243"/>
      <c r="C201" s="244"/>
      <c r="D201" s="234" t="s">
        <v>216</v>
      </c>
      <c r="E201" s="245" t="s">
        <v>1</v>
      </c>
      <c r="F201" s="246" t="s">
        <v>303</v>
      </c>
      <c r="G201" s="244"/>
      <c r="H201" s="247">
        <v>126</v>
      </c>
      <c r="I201" s="248"/>
      <c r="J201" s="244"/>
      <c r="K201" s="244"/>
      <c r="L201" s="249"/>
      <c r="M201" s="250"/>
      <c r="N201" s="251"/>
      <c r="O201" s="251"/>
      <c r="P201" s="251"/>
      <c r="Q201" s="251"/>
      <c r="R201" s="251"/>
      <c r="S201" s="251"/>
      <c r="T201" s="25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53" t="s">
        <v>216</v>
      </c>
      <c r="AU201" s="253" t="s">
        <v>87</v>
      </c>
      <c r="AV201" s="13" t="s">
        <v>87</v>
      </c>
      <c r="AW201" s="13" t="s">
        <v>34</v>
      </c>
      <c r="AX201" s="13" t="s">
        <v>77</v>
      </c>
      <c r="AY201" s="253" t="s">
        <v>144</v>
      </c>
    </row>
    <row r="202" s="14" customFormat="1">
      <c r="A202" s="14"/>
      <c r="B202" s="254"/>
      <c r="C202" s="255"/>
      <c r="D202" s="234" t="s">
        <v>216</v>
      </c>
      <c r="E202" s="256" t="s">
        <v>1</v>
      </c>
      <c r="F202" s="257" t="s">
        <v>236</v>
      </c>
      <c r="G202" s="255"/>
      <c r="H202" s="258">
        <v>416</v>
      </c>
      <c r="I202" s="259"/>
      <c r="J202" s="255"/>
      <c r="K202" s="255"/>
      <c r="L202" s="260"/>
      <c r="M202" s="261"/>
      <c r="N202" s="262"/>
      <c r="O202" s="262"/>
      <c r="P202" s="262"/>
      <c r="Q202" s="262"/>
      <c r="R202" s="262"/>
      <c r="S202" s="262"/>
      <c r="T202" s="263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64" t="s">
        <v>216</v>
      </c>
      <c r="AU202" s="264" t="s">
        <v>87</v>
      </c>
      <c r="AV202" s="14" t="s">
        <v>143</v>
      </c>
      <c r="AW202" s="14" t="s">
        <v>34</v>
      </c>
      <c r="AX202" s="14" t="s">
        <v>85</v>
      </c>
      <c r="AY202" s="264" t="s">
        <v>144</v>
      </c>
    </row>
    <row r="203" s="2" customFormat="1" ht="24.15" customHeight="1">
      <c r="A203" s="39"/>
      <c r="B203" s="40"/>
      <c r="C203" s="220" t="s">
        <v>304</v>
      </c>
      <c r="D203" s="220" t="s">
        <v>147</v>
      </c>
      <c r="E203" s="221" t="s">
        <v>305</v>
      </c>
      <c r="F203" s="222" t="s">
        <v>306</v>
      </c>
      <c r="G203" s="223" t="s">
        <v>214</v>
      </c>
      <c r="H203" s="224">
        <v>208</v>
      </c>
      <c r="I203" s="225"/>
      <c r="J203" s="226">
        <f>ROUND(I203*H203,2)</f>
        <v>0</v>
      </c>
      <c r="K203" s="227"/>
      <c r="L203" s="45"/>
      <c r="M203" s="228" t="s">
        <v>1</v>
      </c>
      <c r="N203" s="229" t="s">
        <v>42</v>
      </c>
      <c r="O203" s="92"/>
      <c r="P203" s="230">
        <f>O203*H203</f>
        <v>0</v>
      </c>
      <c r="Q203" s="230">
        <v>0</v>
      </c>
      <c r="R203" s="230">
        <f>Q203*H203</f>
        <v>0</v>
      </c>
      <c r="S203" s="230">
        <v>0</v>
      </c>
      <c r="T203" s="231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32" t="s">
        <v>143</v>
      </c>
      <c r="AT203" s="232" t="s">
        <v>147</v>
      </c>
      <c r="AU203" s="232" t="s">
        <v>87</v>
      </c>
      <c r="AY203" s="18" t="s">
        <v>144</v>
      </c>
      <c r="BE203" s="233">
        <f>IF(N203="základní",J203,0)</f>
        <v>0</v>
      </c>
      <c r="BF203" s="233">
        <f>IF(N203="snížená",J203,0)</f>
        <v>0</v>
      </c>
      <c r="BG203" s="233">
        <f>IF(N203="zákl. přenesená",J203,0)</f>
        <v>0</v>
      </c>
      <c r="BH203" s="233">
        <f>IF(N203="sníž. přenesená",J203,0)</f>
        <v>0</v>
      </c>
      <c r="BI203" s="233">
        <f>IF(N203="nulová",J203,0)</f>
        <v>0</v>
      </c>
      <c r="BJ203" s="18" t="s">
        <v>85</v>
      </c>
      <c r="BK203" s="233">
        <f>ROUND(I203*H203,2)</f>
        <v>0</v>
      </c>
      <c r="BL203" s="18" t="s">
        <v>143</v>
      </c>
      <c r="BM203" s="232" t="s">
        <v>307</v>
      </c>
    </row>
    <row r="204" s="13" customFormat="1">
      <c r="A204" s="13"/>
      <c r="B204" s="243"/>
      <c r="C204" s="244"/>
      <c r="D204" s="234" t="s">
        <v>216</v>
      </c>
      <c r="E204" s="245" t="s">
        <v>1</v>
      </c>
      <c r="F204" s="246" t="s">
        <v>221</v>
      </c>
      <c r="G204" s="244"/>
      <c r="H204" s="247">
        <v>145</v>
      </c>
      <c r="I204" s="248"/>
      <c r="J204" s="244"/>
      <c r="K204" s="244"/>
      <c r="L204" s="249"/>
      <c r="M204" s="250"/>
      <c r="N204" s="251"/>
      <c r="O204" s="251"/>
      <c r="P204" s="251"/>
      <c r="Q204" s="251"/>
      <c r="R204" s="251"/>
      <c r="S204" s="251"/>
      <c r="T204" s="252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53" t="s">
        <v>216</v>
      </c>
      <c r="AU204" s="253" t="s">
        <v>87</v>
      </c>
      <c r="AV204" s="13" t="s">
        <v>87</v>
      </c>
      <c r="AW204" s="13" t="s">
        <v>34</v>
      </c>
      <c r="AX204" s="13" t="s">
        <v>77</v>
      </c>
      <c r="AY204" s="253" t="s">
        <v>144</v>
      </c>
    </row>
    <row r="205" s="13" customFormat="1">
      <c r="A205" s="13"/>
      <c r="B205" s="243"/>
      <c r="C205" s="244"/>
      <c r="D205" s="234" t="s">
        <v>216</v>
      </c>
      <c r="E205" s="245" t="s">
        <v>1</v>
      </c>
      <c r="F205" s="246" t="s">
        <v>217</v>
      </c>
      <c r="G205" s="244"/>
      <c r="H205" s="247">
        <v>63</v>
      </c>
      <c r="I205" s="248"/>
      <c r="J205" s="244"/>
      <c r="K205" s="244"/>
      <c r="L205" s="249"/>
      <c r="M205" s="250"/>
      <c r="N205" s="251"/>
      <c r="O205" s="251"/>
      <c r="P205" s="251"/>
      <c r="Q205" s="251"/>
      <c r="R205" s="251"/>
      <c r="S205" s="251"/>
      <c r="T205" s="252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53" t="s">
        <v>216</v>
      </c>
      <c r="AU205" s="253" t="s">
        <v>87</v>
      </c>
      <c r="AV205" s="13" t="s">
        <v>87</v>
      </c>
      <c r="AW205" s="13" t="s">
        <v>34</v>
      </c>
      <c r="AX205" s="13" t="s">
        <v>77</v>
      </c>
      <c r="AY205" s="253" t="s">
        <v>144</v>
      </c>
    </row>
    <row r="206" s="14" customFormat="1">
      <c r="A206" s="14"/>
      <c r="B206" s="254"/>
      <c r="C206" s="255"/>
      <c r="D206" s="234" t="s">
        <v>216</v>
      </c>
      <c r="E206" s="256" t="s">
        <v>1</v>
      </c>
      <c r="F206" s="257" t="s">
        <v>236</v>
      </c>
      <c r="G206" s="255"/>
      <c r="H206" s="258">
        <v>208</v>
      </c>
      <c r="I206" s="259"/>
      <c r="J206" s="255"/>
      <c r="K206" s="255"/>
      <c r="L206" s="260"/>
      <c r="M206" s="261"/>
      <c r="N206" s="262"/>
      <c r="O206" s="262"/>
      <c r="P206" s="262"/>
      <c r="Q206" s="262"/>
      <c r="R206" s="262"/>
      <c r="S206" s="262"/>
      <c r="T206" s="263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64" t="s">
        <v>216</v>
      </c>
      <c r="AU206" s="264" t="s">
        <v>87</v>
      </c>
      <c r="AV206" s="14" t="s">
        <v>143</v>
      </c>
      <c r="AW206" s="14" t="s">
        <v>34</v>
      </c>
      <c r="AX206" s="14" t="s">
        <v>85</v>
      </c>
      <c r="AY206" s="264" t="s">
        <v>144</v>
      </c>
    </row>
    <row r="207" s="2" customFormat="1" ht="24.15" customHeight="1">
      <c r="A207" s="39"/>
      <c r="B207" s="40"/>
      <c r="C207" s="220" t="s">
        <v>308</v>
      </c>
      <c r="D207" s="220" t="s">
        <v>147</v>
      </c>
      <c r="E207" s="221" t="s">
        <v>309</v>
      </c>
      <c r="F207" s="222" t="s">
        <v>310</v>
      </c>
      <c r="G207" s="223" t="s">
        <v>214</v>
      </c>
      <c r="H207" s="224">
        <v>208</v>
      </c>
      <c r="I207" s="225"/>
      <c r="J207" s="226">
        <f>ROUND(I207*H207,2)</f>
        <v>0</v>
      </c>
      <c r="K207" s="227"/>
      <c r="L207" s="45"/>
      <c r="M207" s="228" t="s">
        <v>1</v>
      </c>
      <c r="N207" s="229" t="s">
        <v>42</v>
      </c>
      <c r="O207" s="92"/>
      <c r="P207" s="230">
        <f>O207*H207</f>
        <v>0</v>
      </c>
      <c r="Q207" s="230">
        <v>0</v>
      </c>
      <c r="R207" s="230">
        <f>Q207*H207</f>
        <v>0</v>
      </c>
      <c r="S207" s="230">
        <v>0</v>
      </c>
      <c r="T207" s="231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32" t="s">
        <v>143</v>
      </c>
      <c r="AT207" s="232" t="s">
        <v>147</v>
      </c>
      <c r="AU207" s="232" t="s">
        <v>87</v>
      </c>
      <c r="AY207" s="18" t="s">
        <v>144</v>
      </c>
      <c r="BE207" s="233">
        <f>IF(N207="základní",J207,0)</f>
        <v>0</v>
      </c>
      <c r="BF207" s="233">
        <f>IF(N207="snížená",J207,0)</f>
        <v>0</v>
      </c>
      <c r="BG207" s="233">
        <f>IF(N207="zákl. přenesená",J207,0)</f>
        <v>0</v>
      </c>
      <c r="BH207" s="233">
        <f>IF(N207="sníž. přenesená",J207,0)</f>
        <v>0</v>
      </c>
      <c r="BI207" s="233">
        <f>IF(N207="nulová",J207,0)</f>
        <v>0</v>
      </c>
      <c r="BJ207" s="18" t="s">
        <v>85</v>
      </c>
      <c r="BK207" s="233">
        <f>ROUND(I207*H207,2)</f>
        <v>0</v>
      </c>
      <c r="BL207" s="18" t="s">
        <v>143</v>
      </c>
      <c r="BM207" s="232" t="s">
        <v>311</v>
      </c>
    </row>
    <row r="208" s="13" customFormat="1">
      <c r="A208" s="13"/>
      <c r="B208" s="243"/>
      <c r="C208" s="244"/>
      <c r="D208" s="234" t="s">
        <v>216</v>
      </c>
      <c r="E208" s="245" t="s">
        <v>1</v>
      </c>
      <c r="F208" s="246" t="s">
        <v>221</v>
      </c>
      <c r="G208" s="244"/>
      <c r="H208" s="247">
        <v>145</v>
      </c>
      <c r="I208" s="248"/>
      <c r="J208" s="244"/>
      <c r="K208" s="244"/>
      <c r="L208" s="249"/>
      <c r="M208" s="250"/>
      <c r="N208" s="251"/>
      <c r="O208" s="251"/>
      <c r="P208" s="251"/>
      <c r="Q208" s="251"/>
      <c r="R208" s="251"/>
      <c r="S208" s="251"/>
      <c r="T208" s="252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53" t="s">
        <v>216</v>
      </c>
      <c r="AU208" s="253" t="s">
        <v>87</v>
      </c>
      <c r="AV208" s="13" t="s">
        <v>87</v>
      </c>
      <c r="AW208" s="13" t="s">
        <v>34</v>
      </c>
      <c r="AX208" s="13" t="s">
        <v>77</v>
      </c>
      <c r="AY208" s="253" t="s">
        <v>144</v>
      </c>
    </row>
    <row r="209" s="13" customFormat="1">
      <c r="A209" s="13"/>
      <c r="B209" s="243"/>
      <c r="C209" s="244"/>
      <c r="D209" s="234" t="s">
        <v>216</v>
      </c>
      <c r="E209" s="245" t="s">
        <v>1</v>
      </c>
      <c r="F209" s="246" t="s">
        <v>217</v>
      </c>
      <c r="G209" s="244"/>
      <c r="H209" s="247">
        <v>63</v>
      </c>
      <c r="I209" s="248"/>
      <c r="J209" s="244"/>
      <c r="K209" s="244"/>
      <c r="L209" s="249"/>
      <c r="M209" s="250"/>
      <c r="N209" s="251"/>
      <c r="O209" s="251"/>
      <c r="P209" s="251"/>
      <c r="Q209" s="251"/>
      <c r="R209" s="251"/>
      <c r="S209" s="251"/>
      <c r="T209" s="252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53" t="s">
        <v>216</v>
      </c>
      <c r="AU209" s="253" t="s">
        <v>87</v>
      </c>
      <c r="AV209" s="13" t="s">
        <v>87</v>
      </c>
      <c r="AW209" s="13" t="s">
        <v>34</v>
      </c>
      <c r="AX209" s="13" t="s">
        <v>77</v>
      </c>
      <c r="AY209" s="253" t="s">
        <v>144</v>
      </c>
    </row>
    <row r="210" s="14" customFormat="1">
      <c r="A210" s="14"/>
      <c r="B210" s="254"/>
      <c r="C210" s="255"/>
      <c r="D210" s="234" t="s">
        <v>216</v>
      </c>
      <c r="E210" s="256" t="s">
        <v>1</v>
      </c>
      <c r="F210" s="257" t="s">
        <v>236</v>
      </c>
      <c r="G210" s="255"/>
      <c r="H210" s="258">
        <v>208</v>
      </c>
      <c r="I210" s="259"/>
      <c r="J210" s="255"/>
      <c r="K210" s="255"/>
      <c r="L210" s="260"/>
      <c r="M210" s="261"/>
      <c r="N210" s="262"/>
      <c r="O210" s="262"/>
      <c r="P210" s="262"/>
      <c r="Q210" s="262"/>
      <c r="R210" s="262"/>
      <c r="S210" s="262"/>
      <c r="T210" s="263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64" t="s">
        <v>216</v>
      </c>
      <c r="AU210" s="264" t="s">
        <v>87</v>
      </c>
      <c r="AV210" s="14" t="s">
        <v>143</v>
      </c>
      <c r="AW210" s="14" t="s">
        <v>34</v>
      </c>
      <c r="AX210" s="14" t="s">
        <v>85</v>
      </c>
      <c r="AY210" s="264" t="s">
        <v>144</v>
      </c>
    </row>
    <row r="211" s="2" customFormat="1" ht="24.15" customHeight="1">
      <c r="A211" s="39"/>
      <c r="B211" s="40"/>
      <c r="C211" s="220" t="s">
        <v>7</v>
      </c>
      <c r="D211" s="220" t="s">
        <v>147</v>
      </c>
      <c r="E211" s="221" t="s">
        <v>312</v>
      </c>
      <c r="F211" s="222" t="s">
        <v>313</v>
      </c>
      <c r="G211" s="223" t="s">
        <v>214</v>
      </c>
      <c r="H211" s="224">
        <v>3</v>
      </c>
      <c r="I211" s="225"/>
      <c r="J211" s="226">
        <f>ROUND(I211*H211,2)</f>
        <v>0</v>
      </c>
      <c r="K211" s="227"/>
      <c r="L211" s="45"/>
      <c r="M211" s="228" t="s">
        <v>1</v>
      </c>
      <c r="N211" s="229" t="s">
        <v>42</v>
      </c>
      <c r="O211" s="92"/>
      <c r="P211" s="230">
        <f>O211*H211</f>
        <v>0</v>
      </c>
      <c r="Q211" s="230">
        <v>0.089219999999999994</v>
      </c>
      <c r="R211" s="230">
        <f>Q211*H211</f>
        <v>0.26766000000000001</v>
      </c>
      <c r="S211" s="230">
        <v>0</v>
      </c>
      <c r="T211" s="231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32" t="s">
        <v>143</v>
      </c>
      <c r="AT211" s="232" t="s">
        <v>147</v>
      </c>
      <c r="AU211" s="232" t="s">
        <v>87</v>
      </c>
      <c r="AY211" s="18" t="s">
        <v>144</v>
      </c>
      <c r="BE211" s="233">
        <f>IF(N211="základní",J211,0)</f>
        <v>0</v>
      </c>
      <c r="BF211" s="233">
        <f>IF(N211="snížená",J211,0)</f>
        <v>0</v>
      </c>
      <c r="BG211" s="233">
        <f>IF(N211="zákl. přenesená",J211,0)</f>
        <v>0</v>
      </c>
      <c r="BH211" s="233">
        <f>IF(N211="sníž. přenesená",J211,0)</f>
        <v>0</v>
      </c>
      <c r="BI211" s="233">
        <f>IF(N211="nulová",J211,0)</f>
        <v>0</v>
      </c>
      <c r="BJ211" s="18" t="s">
        <v>85</v>
      </c>
      <c r="BK211" s="233">
        <f>ROUND(I211*H211,2)</f>
        <v>0</v>
      </c>
      <c r="BL211" s="18" t="s">
        <v>143</v>
      </c>
      <c r="BM211" s="232" t="s">
        <v>314</v>
      </c>
    </row>
    <row r="212" s="13" customFormat="1">
      <c r="A212" s="13"/>
      <c r="B212" s="243"/>
      <c r="C212" s="244"/>
      <c r="D212" s="234" t="s">
        <v>216</v>
      </c>
      <c r="E212" s="245" t="s">
        <v>1</v>
      </c>
      <c r="F212" s="246" t="s">
        <v>275</v>
      </c>
      <c r="G212" s="244"/>
      <c r="H212" s="247">
        <v>3</v>
      </c>
      <c r="I212" s="248"/>
      <c r="J212" s="244"/>
      <c r="K212" s="244"/>
      <c r="L212" s="249"/>
      <c r="M212" s="250"/>
      <c r="N212" s="251"/>
      <c r="O212" s="251"/>
      <c r="P212" s="251"/>
      <c r="Q212" s="251"/>
      <c r="R212" s="251"/>
      <c r="S212" s="251"/>
      <c r="T212" s="252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53" t="s">
        <v>216</v>
      </c>
      <c r="AU212" s="253" t="s">
        <v>87</v>
      </c>
      <c r="AV212" s="13" t="s">
        <v>87</v>
      </c>
      <c r="AW212" s="13" t="s">
        <v>34</v>
      </c>
      <c r="AX212" s="13" t="s">
        <v>85</v>
      </c>
      <c r="AY212" s="253" t="s">
        <v>144</v>
      </c>
    </row>
    <row r="213" s="2" customFormat="1" ht="24.15" customHeight="1">
      <c r="A213" s="39"/>
      <c r="B213" s="40"/>
      <c r="C213" s="265" t="s">
        <v>315</v>
      </c>
      <c r="D213" s="265" t="s">
        <v>254</v>
      </c>
      <c r="E213" s="266" t="s">
        <v>316</v>
      </c>
      <c r="F213" s="267" t="s">
        <v>317</v>
      </c>
      <c r="G213" s="268" t="s">
        <v>214</v>
      </c>
      <c r="H213" s="269">
        <v>3.1499999999999999</v>
      </c>
      <c r="I213" s="270"/>
      <c r="J213" s="271">
        <f>ROUND(I213*H213,2)</f>
        <v>0</v>
      </c>
      <c r="K213" s="272"/>
      <c r="L213" s="273"/>
      <c r="M213" s="274" t="s">
        <v>1</v>
      </c>
      <c r="N213" s="275" t="s">
        <v>42</v>
      </c>
      <c r="O213" s="92"/>
      <c r="P213" s="230">
        <f>O213*H213</f>
        <v>0</v>
      </c>
      <c r="Q213" s="230">
        <v>0.13200000000000001</v>
      </c>
      <c r="R213" s="230">
        <f>Q213*H213</f>
        <v>0.4158</v>
      </c>
      <c r="S213" s="230">
        <v>0</v>
      </c>
      <c r="T213" s="231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32" t="s">
        <v>185</v>
      </c>
      <c r="AT213" s="232" t="s">
        <v>254</v>
      </c>
      <c r="AU213" s="232" t="s">
        <v>87</v>
      </c>
      <c r="AY213" s="18" t="s">
        <v>144</v>
      </c>
      <c r="BE213" s="233">
        <f>IF(N213="základní",J213,0)</f>
        <v>0</v>
      </c>
      <c r="BF213" s="233">
        <f>IF(N213="snížená",J213,0)</f>
        <v>0</v>
      </c>
      <c r="BG213" s="233">
        <f>IF(N213="zákl. přenesená",J213,0)</f>
        <v>0</v>
      </c>
      <c r="BH213" s="233">
        <f>IF(N213="sníž. přenesená",J213,0)</f>
        <v>0</v>
      </c>
      <c r="BI213" s="233">
        <f>IF(N213="nulová",J213,0)</f>
        <v>0</v>
      </c>
      <c r="BJ213" s="18" t="s">
        <v>85</v>
      </c>
      <c r="BK213" s="233">
        <f>ROUND(I213*H213,2)</f>
        <v>0</v>
      </c>
      <c r="BL213" s="18" t="s">
        <v>143</v>
      </c>
      <c r="BM213" s="232" t="s">
        <v>318</v>
      </c>
    </row>
    <row r="214" s="13" customFormat="1">
      <c r="A214" s="13"/>
      <c r="B214" s="243"/>
      <c r="C214" s="244"/>
      <c r="D214" s="234" t="s">
        <v>216</v>
      </c>
      <c r="E214" s="245" t="s">
        <v>1</v>
      </c>
      <c r="F214" s="246" t="s">
        <v>319</v>
      </c>
      <c r="G214" s="244"/>
      <c r="H214" s="247">
        <v>3.1499999999999999</v>
      </c>
      <c r="I214" s="248"/>
      <c r="J214" s="244"/>
      <c r="K214" s="244"/>
      <c r="L214" s="249"/>
      <c r="M214" s="250"/>
      <c r="N214" s="251"/>
      <c r="O214" s="251"/>
      <c r="P214" s="251"/>
      <c r="Q214" s="251"/>
      <c r="R214" s="251"/>
      <c r="S214" s="251"/>
      <c r="T214" s="252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53" t="s">
        <v>216</v>
      </c>
      <c r="AU214" s="253" t="s">
        <v>87</v>
      </c>
      <c r="AV214" s="13" t="s">
        <v>87</v>
      </c>
      <c r="AW214" s="13" t="s">
        <v>34</v>
      </c>
      <c r="AX214" s="13" t="s">
        <v>85</v>
      </c>
      <c r="AY214" s="253" t="s">
        <v>144</v>
      </c>
    </row>
    <row r="215" s="12" customFormat="1" ht="22.8" customHeight="1">
      <c r="A215" s="12"/>
      <c r="B215" s="204"/>
      <c r="C215" s="205"/>
      <c r="D215" s="206" t="s">
        <v>76</v>
      </c>
      <c r="E215" s="218" t="s">
        <v>190</v>
      </c>
      <c r="F215" s="218" t="s">
        <v>320</v>
      </c>
      <c r="G215" s="205"/>
      <c r="H215" s="205"/>
      <c r="I215" s="208"/>
      <c r="J215" s="219">
        <f>BK215</f>
        <v>0</v>
      </c>
      <c r="K215" s="205"/>
      <c r="L215" s="210"/>
      <c r="M215" s="211"/>
      <c r="N215" s="212"/>
      <c r="O215" s="212"/>
      <c r="P215" s="213">
        <f>SUM(P216:P227)</f>
        <v>0</v>
      </c>
      <c r="Q215" s="212"/>
      <c r="R215" s="213">
        <f>SUM(R216:R227)</f>
        <v>4.0972241599999997</v>
      </c>
      <c r="S215" s="212"/>
      <c r="T215" s="214">
        <f>SUM(T216:T227)</f>
        <v>10.4</v>
      </c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R215" s="215" t="s">
        <v>85</v>
      </c>
      <c r="AT215" s="216" t="s">
        <v>76</v>
      </c>
      <c r="AU215" s="216" t="s">
        <v>85</v>
      </c>
      <c r="AY215" s="215" t="s">
        <v>144</v>
      </c>
      <c r="BK215" s="217">
        <f>SUM(BK216:BK227)</f>
        <v>0</v>
      </c>
    </row>
    <row r="216" s="2" customFormat="1" ht="33" customHeight="1">
      <c r="A216" s="39"/>
      <c r="B216" s="40"/>
      <c r="C216" s="220" t="s">
        <v>321</v>
      </c>
      <c r="D216" s="220" t="s">
        <v>147</v>
      </c>
      <c r="E216" s="221" t="s">
        <v>322</v>
      </c>
      <c r="F216" s="222" t="s">
        <v>323</v>
      </c>
      <c r="G216" s="223" t="s">
        <v>224</v>
      </c>
      <c r="H216" s="224">
        <v>13</v>
      </c>
      <c r="I216" s="225"/>
      <c r="J216" s="226">
        <f>ROUND(I216*H216,2)</f>
        <v>0</v>
      </c>
      <c r="K216" s="227"/>
      <c r="L216" s="45"/>
      <c r="M216" s="228" t="s">
        <v>1</v>
      </c>
      <c r="N216" s="229" t="s">
        <v>42</v>
      </c>
      <c r="O216" s="92"/>
      <c r="P216" s="230">
        <f>O216*H216</f>
        <v>0</v>
      </c>
      <c r="Q216" s="230">
        <v>0.16850351999999999</v>
      </c>
      <c r="R216" s="230">
        <f>Q216*H216</f>
        <v>2.19054576</v>
      </c>
      <c r="S216" s="230">
        <v>0</v>
      </c>
      <c r="T216" s="231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32" t="s">
        <v>143</v>
      </c>
      <c r="AT216" s="232" t="s">
        <v>147</v>
      </c>
      <c r="AU216" s="232" t="s">
        <v>87</v>
      </c>
      <c r="AY216" s="18" t="s">
        <v>144</v>
      </c>
      <c r="BE216" s="233">
        <f>IF(N216="základní",J216,0)</f>
        <v>0</v>
      </c>
      <c r="BF216" s="233">
        <f>IF(N216="snížená",J216,0)</f>
        <v>0</v>
      </c>
      <c r="BG216" s="233">
        <f>IF(N216="zákl. přenesená",J216,0)</f>
        <v>0</v>
      </c>
      <c r="BH216" s="233">
        <f>IF(N216="sníž. přenesená",J216,0)</f>
        <v>0</v>
      </c>
      <c r="BI216" s="233">
        <f>IF(N216="nulová",J216,0)</f>
        <v>0</v>
      </c>
      <c r="BJ216" s="18" t="s">
        <v>85</v>
      </c>
      <c r="BK216" s="233">
        <f>ROUND(I216*H216,2)</f>
        <v>0</v>
      </c>
      <c r="BL216" s="18" t="s">
        <v>143</v>
      </c>
      <c r="BM216" s="232" t="s">
        <v>324</v>
      </c>
    </row>
    <row r="217" s="2" customFormat="1" ht="16.5" customHeight="1">
      <c r="A217" s="39"/>
      <c r="B217" s="40"/>
      <c r="C217" s="265" t="s">
        <v>325</v>
      </c>
      <c r="D217" s="265" t="s">
        <v>254</v>
      </c>
      <c r="E217" s="266" t="s">
        <v>326</v>
      </c>
      <c r="F217" s="267" t="s">
        <v>327</v>
      </c>
      <c r="G217" s="268" t="s">
        <v>224</v>
      </c>
      <c r="H217" s="269">
        <v>14</v>
      </c>
      <c r="I217" s="270"/>
      <c r="J217" s="271">
        <f>ROUND(I217*H217,2)</f>
        <v>0</v>
      </c>
      <c r="K217" s="272"/>
      <c r="L217" s="273"/>
      <c r="M217" s="274" t="s">
        <v>1</v>
      </c>
      <c r="N217" s="275" t="s">
        <v>42</v>
      </c>
      <c r="O217" s="92"/>
      <c r="P217" s="230">
        <f>O217*H217</f>
        <v>0</v>
      </c>
      <c r="Q217" s="230">
        <v>0.080000000000000002</v>
      </c>
      <c r="R217" s="230">
        <f>Q217*H217</f>
        <v>1.1200000000000001</v>
      </c>
      <c r="S217" s="230">
        <v>0</v>
      </c>
      <c r="T217" s="231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32" t="s">
        <v>185</v>
      </c>
      <c r="AT217" s="232" t="s">
        <v>254</v>
      </c>
      <c r="AU217" s="232" t="s">
        <v>87</v>
      </c>
      <c r="AY217" s="18" t="s">
        <v>144</v>
      </c>
      <c r="BE217" s="233">
        <f>IF(N217="základní",J217,0)</f>
        <v>0</v>
      </c>
      <c r="BF217" s="233">
        <f>IF(N217="snížená",J217,0)</f>
        <v>0</v>
      </c>
      <c r="BG217" s="233">
        <f>IF(N217="zákl. přenesená",J217,0)</f>
        <v>0</v>
      </c>
      <c r="BH217" s="233">
        <f>IF(N217="sníž. přenesená",J217,0)</f>
        <v>0</v>
      </c>
      <c r="BI217" s="233">
        <f>IF(N217="nulová",J217,0)</f>
        <v>0</v>
      </c>
      <c r="BJ217" s="18" t="s">
        <v>85</v>
      </c>
      <c r="BK217" s="233">
        <f>ROUND(I217*H217,2)</f>
        <v>0</v>
      </c>
      <c r="BL217" s="18" t="s">
        <v>143</v>
      </c>
      <c r="BM217" s="232" t="s">
        <v>328</v>
      </c>
    </row>
    <row r="218" s="2" customFormat="1" ht="33" customHeight="1">
      <c r="A218" s="39"/>
      <c r="B218" s="40"/>
      <c r="C218" s="220" t="s">
        <v>329</v>
      </c>
      <c r="D218" s="220" t="s">
        <v>147</v>
      </c>
      <c r="E218" s="221" t="s">
        <v>330</v>
      </c>
      <c r="F218" s="222" t="s">
        <v>331</v>
      </c>
      <c r="G218" s="223" t="s">
        <v>224</v>
      </c>
      <c r="H218" s="224">
        <v>4</v>
      </c>
      <c r="I218" s="225"/>
      <c r="J218" s="226">
        <f>ROUND(I218*H218,2)</f>
        <v>0</v>
      </c>
      <c r="K218" s="227"/>
      <c r="L218" s="45"/>
      <c r="M218" s="228" t="s">
        <v>1</v>
      </c>
      <c r="N218" s="229" t="s">
        <v>42</v>
      </c>
      <c r="O218" s="92"/>
      <c r="P218" s="230">
        <f>O218*H218</f>
        <v>0</v>
      </c>
      <c r="Q218" s="230">
        <v>0.14041960000000001</v>
      </c>
      <c r="R218" s="230">
        <f>Q218*H218</f>
        <v>0.56167840000000002</v>
      </c>
      <c r="S218" s="230">
        <v>0</v>
      </c>
      <c r="T218" s="231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32" t="s">
        <v>143</v>
      </c>
      <c r="AT218" s="232" t="s">
        <v>147</v>
      </c>
      <c r="AU218" s="232" t="s">
        <v>87</v>
      </c>
      <c r="AY218" s="18" t="s">
        <v>144</v>
      </c>
      <c r="BE218" s="233">
        <f>IF(N218="základní",J218,0)</f>
        <v>0</v>
      </c>
      <c r="BF218" s="233">
        <f>IF(N218="snížená",J218,0)</f>
        <v>0</v>
      </c>
      <c r="BG218" s="233">
        <f>IF(N218="zákl. přenesená",J218,0)</f>
        <v>0</v>
      </c>
      <c r="BH218" s="233">
        <f>IF(N218="sníž. přenesená",J218,0)</f>
        <v>0</v>
      </c>
      <c r="BI218" s="233">
        <f>IF(N218="nulová",J218,0)</f>
        <v>0</v>
      </c>
      <c r="BJ218" s="18" t="s">
        <v>85</v>
      </c>
      <c r="BK218" s="233">
        <f>ROUND(I218*H218,2)</f>
        <v>0</v>
      </c>
      <c r="BL218" s="18" t="s">
        <v>143</v>
      </c>
      <c r="BM218" s="232" t="s">
        <v>332</v>
      </c>
    </row>
    <row r="219" s="2" customFormat="1" ht="16.5" customHeight="1">
      <c r="A219" s="39"/>
      <c r="B219" s="40"/>
      <c r="C219" s="265" t="s">
        <v>333</v>
      </c>
      <c r="D219" s="265" t="s">
        <v>254</v>
      </c>
      <c r="E219" s="266" t="s">
        <v>334</v>
      </c>
      <c r="F219" s="267" t="s">
        <v>335</v>
      </c>
      <c r="G219" s="268" t="s">
        <v>224</v>
      </c>
      <c r="H219" s="269">
        <v>5</v>
      </c>
      <c r="I219" s="270"/>
      <c r="J219" s="271">
        <f>ROUND(I219*H219,2)</f>
        <v>0</v>
      </c>
      <c r="K219" s="272"/>
      <c r="L219" s="273"/>
      <c r="M219" s="274" t="s">
        <v>1</v>
      </c>
      <c r="N219" s="275" t="s">
        <v>42</v>
      </c>
      <c r="O219" s="92"/>
      <c r="P219" s="230">
        <f>O219*H219</f>
        <v>0</v>
      </c>
      <c r="Q219" s="230">
        <v>0.044999999999999998</v>
      </c>
      <c r="R219" s="230">
        <f>Q219*H219</f>
        <v>0.22499999999999998</v>
      </c>
      <c r="S219" s="230">
        <v>0</v>
      </c>
      <c r="T219" s="231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32" t="s">
        <v>185</v>
      </c>
      <c r="AT219" s="232" t="s">
        <v>254</v>
      </c>
      <c r="AU219" s="232" t="s">
        <v>87</v>
      </c>
      <c r="AY219" s="18" t="s">
        <v>144</v>
      </c>
      <c r="BE219" s="233">
        <f>IF(N219="základní",J219,0)</f>
        <v>0</v>
      </c>
      <c r="BF219" s="233">
        <f>IF(N219="snížená",J219,0)</f>
        <v>0</v>
      </c>
      <c r="BG219" s="233">
        <f>IF(N219="zákl. přenesená",J219,0)</f>
        <v>0</v>
      </c>
      <c r="BH219" s="233">
        <f>IF(N219="sníž. přenesená",J219,0)</f>
        <v>0</v>
      </c>
      <c r="BI219" s="233">
        <f>IF(N219="nulová",J219,0)</f>
        <v>0</v>
      </c>
      <c r="BJ219" s="18" t="s">
        <v>85</v>
      </c>
      <c r="BK219" s="233">
        <f>ROUND(I219*H219,2)</f>
        <v>0</v>
      </c>
      <c r="BL219" s="18" t="s">
        <v>143</v>
      </c>
      <c r="BM219" s="232" t="s">
        <v>336</v>
      </c>
    </row>
    <row r="220" s="2" customFormat="1" ht="16.5" customHeight="1">
      <c r="A220" s="39"/>
      <c r="B220" s="40"/>
      <c r="C220" s="220" t="s">
        <v>337</v>
      </c>
      <c r="D220" s="220" t="s">
        <v>147</v>
      </c>
      <c r="E220" s="221" t="s">
        <v>338</v>
      </c>
      <c r="F220" s="222" t="s">
        <v>339</v>
      </c>
      <c r="G220" s="223" t="s">
        <v>229</v>
      </c>
      <c r="H220" s="224">
        <v>4</v>
      </c>
      <c r="I220" s="225"/>
      <c r="J220" s="226">
        <f>ROUND(I220*H220,2)</f>
        <v>0</v>
      </c>
      <c r="K220" s="227"/>
      <c r="L220" s="45"/>
      <c r="M220" s="228" t="s">
        <v>1</v>
      </c>
      <c r="N220" s="229" t="s">
        <v>42</v>
      </c>
      <c r="O220" s="92"/>
      <c r="P220" s="230">
        <f>O220*H220</f>
        <v>0</v>
      </c>
      <c r="Q220" s="230">
        <v>0</v>
      </c>
      <c r="R220" s="230">
        <f>Q220*H220</f>
        <v>0</v>
      </c>
      <c r="S220" s="230">
        <v>2</v>
      </c>
      <c r="T220" s="231">
        <f>S220*H220</f>
        <v>8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32" t="s">
        <v>143</v>
      </c>
      <c r="AT220" s="232" t="s">
        <v>147</v>
      </c>
      <c r="AU220" s="232" t="s">
        <v>87</v>
      </c>
      <c r="AY220" s="18" t="s">
        <v>144</v>
      </c>
      <c r="BE220" s="233">
        <f>IF(N220="základní",J220,0)</f>
        <v>0</v>
      </c>
      <c r="BF220" s="233">
        <f>IF(N220="snížená",J220,0)</f>
        <v>0</v>
      </c>
      <c r="BG220" s="233">
        <f>IF(N220="zákl. přenesená",J220,0)</f>
        <v>0</v>
      </c>
      <c r="BH220" s="233">
        <f>IF(N220="sníž. přenesená",J220,0)</f>
        <v>0</v>
      </c>
      <c r="BI220" s="233">
        <f>IF(N220="nulová",J220,0)</f>
        <v>0</v>
      </c>
      <c r="BJ220" s="18" t="s">
        <v>85</v>
      </c>
      <c r="BK220" s="233">
        <f>ROUND(I220*H220,2)</f>
        <v>0</v>
      </c>
      <c r="BL220" s="18" t="s">
        <v>143</v>
      </c>
      <c r="BM220" s="232" t="s">
        <v>340</v>
      </c>
    </row>
    <row r="221" s="13" customFormat="1">
      <c r="A221" s="13"/>
      <c r="B221" s="243"/>
      <c r="C221" s="244"/>
      <c r="D221" s="234" t="s">
        <v>216</v>
      </c>
      <c r="E221" s="245" t="s">
        <v>1</v>
      </c>
      <c r="F221" s="246" t="s">
        <v>341</v>
      </c>
      <c r="G221" s="244"/>
      <c r="H221" s="247">
        <v>4</v>
      </c>
      <c r="I221" s="248"/>
      <c r="J221" s="244"/>
      <c r="K221" s="244"/>
      <c r="L221" s="249"/>
      <c r="M221" s="250"/>
      <c r="N221" s="251"/>
      <c r="O221" s="251"/>
      <c r="P221" s="251"/>
      <c r="Q221" s="251"/>
      <c r="R221" s="251"/>
      <c r="S221" s="251"/>
      <c r="T221" s="252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53" t="s">
        <v>216</v>
      </c>
      <c r="AU221" s="253" t="s">
        <v>87</v>
      </c>
      <c r="AV221" s="13" t="s">
        <v>87</v>
      </c>
      <c r="AW221" s="13" t="s">
        <v>34</v>
      </c>
      <c r="AX221" s="13" t="s">
        <v>85</v>
      </c>
      <c r="AY221" s="253" t="s">
        <v>144</v>
      </c>
    </row>
    <row r="222" s="2" customFormat="1" ht="24.15" customHeight="1">
      <c r="A222" s="39"/>
      <c r="B222" s="40"/>
      <c r="C222" s="220" t="s">
        <v>342</v>
      </c>
      <c r="D222" s="220" t="s">
        <v>147</v>
      </c>
      <c r="E222" s="221" t="s">
        <v>343</v>
      </c>
      <c r="F222" s="222" t="s">
        <v>344</v>
      </c>
      <c r="G222" s="223" t="s">
        <v>214</v>
      </c>
      <c r="H222" s="224">
        <v>38</v>
      </c>
      <c r="I222" s="225"/>
      <c r="J222" s="226">
        <f>ROUND(I222*H222,2)</f>
        <v>0</v>
      </c>
      <c r="K222" s="227"/>
      <c r="L222" s="45"/>
      <c r="M222" s="228" t="s">
        <v>1</v>
      </c>
      <c r="N222" s="229" t="s">
        <v>42</v>
      </c>
      <c r="O222" s="92"/>
      <c r="P222" s="230">
        <f>O222*H222</f>
        <v>0</v>
      </c>
      <c r="Q222" s="230">
        <v>0</v>
      </c>
      <c r="R222" s="230">
        <f>Q222*H222</f>
        <v>0</v>
      </c>
      <c r="S222" s="230">
        <v>0</v>
      </c>
      <c r="T222" s="231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32" t="s">
        <v>143</v>
      </c>
      <c r="AT222" s="232" t="s">
        <v>147</v>
      </c>
      <c r="AU222" s="232" t="s">
        <v>87</v>
      </c>
      <c r="AY222" s="18" t="s">
        <v>144</v>
      </c>
      <c r="BE222" s="233">
        <f>IF(N222="základní",J222,0)</f>
        <v>0</v>
      </c>
      <c r="BF222" s="233">
        <f>IF(N222="snížená",J222,0)</f>
        <v>0</v>
      </c>
      <c r="BG222" s="233">
        <f>IF(N222="zákl. přenesená",J222,0)</f>
        <v>0</v>
      </c>
      <c r="BH222" s="233">
        <f>IF(N222="sníž. přenesená",J222,0)</f>
        <v>0</v>
      </c>
      <c r="BI222" s="233">
        <f>IF(N222="nulová",J222,0)</f>
        <v>0</v>
      </c>
      <c r="BJ222" s="18" t="s">
        <v>85</v>
      </c>
      <c r="BK222" s="233">
        <f>ROUND(I222*H222,2)</f>
        <v>0</v>
      </c>
      <c r="BL222" s="18" t="s">
        <v>143</v>
      </c>
      <c r="BM222" s="232" t="s">
        <v>345</v>
      </c>
    </row>
    <row r="223" s="13" customFormat="1">
      <c r="A223" s="13"/>
      <c r="B223" s="243"/>
      <c r="C223" s="244"/>
      <c r="D223" s="234" t="s">
        <v>216</v>
      </c>
      <c r="E223" s="245" t="s">
        <v>1</v>
      </c>
      <c r="F223" s="246" t="s">
        <v>346</v>
      </c>
      <c r="G223" s="244"/>
      <c r="H223" s="247">
        <v>38</v>
      </c>
      <c r="I223" s="248"/>
      <c r="J223" s="244"/>
      <c r="K223" s="244"/>
      <c r="L223" s="249"/>
      <c r="M223" s="250"/>
      <c r="N223" s="251"/>
      <c r="O223" s="251"/>
      <c r="P223" s="251"/>
      <c r="Q223" s="251"/>
      <c r="R223" s="251"/>
      <c r="S223" s="251"/>
      <c r="T223" s="252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53" t="s">
        <v>216</v>
      </c>
      <c r="AU223" s="253" t="s">
        <v>87</v>
      </c>
      <c r="AV223" s="13" t="s">
        <v>87</v>
      </c>
      <c r="AW223" s="13" t="s">
        <v>34</v>
      </c>
      <c r="AX223" s="13" t="s">
        <v>85</v>
      </c>
      <c r="AY223" s="253" t="s">
        <v>144</v>
      </c>
    </row>
    <row r="224" s="2" customFormat="1" ht="16.5" customHeight="1">
      <c r="A224" s="39"/>
      <c r="B224" s="40"/>
      <c r="C224" s="220" t="s">
        <v>347</v>
      </c>
      <c r="D224" s="220" t="s">
        <v>147</v>
      </c>
      <c r="E224" s="221" t="s">
        <v>348</v>
      </c>
      <c r="F224" s="222" t="s">
        <v>349</v>
      </c>
      <c r="G224" s="223" t="s">
        <v>150</v>
      </c>
      <c r="H224" s="224">
        <v>1</v>
      </c>
      <c r="I224" s="225"/>
      <c r="J224" s="226">
        <f>ROUND(I224*H224,2)</f>
        <v>0</v>
      </c>
      <c r="K224" s="227"/>
      <c r="L224" s="45"/>
      <c r="M224" s="228" t="s">
        <v>1</v>
      </c>
      <c r="N224" s="229" t="s">
        <v>42</v>
      </c>
      <c r="O224" s="92"/>
      <c r="P224" s="230">
        <f>O224*H224</f>
        <v>0</v>
      </c>
      <c r="Q224" s="230">
        <v>0</v>
      </c>
      <c r="R224" s="230">
        <f>Q224*H224</f>
        <v>0</v>
      </c>
      <c r="S224" s="230">
        <v>0</v>
      </c>
      <c r="T224" s="231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32" t="s">
        <v>143</v>
      </c>
      <c r="AT224" s="232" t="s">
        <v>147</v>
      </c>
      <c r="AU224" s="232" t="s">
        <v>87</v>
      </c>
      <c r="AY224" s="18" t="s">
        <v>144</v>
      </c>
      <c r="BE224" s="233">
        <f>IF(N224="základní",J224,0)</f>
        <v>0</v>
      </c>
      <c r="BF224" s="233">
        <f>IF(N224="snížená",J224,0)</f>
        <v>0</v>
      </c>
      <c r="BG224" s="233">
        <f>IF(N224="zákl. přenesená",J224,0)</f>
        <v>0</v>
      </c>
      <c r="BH224" s="233">
        <f>IF(N224="sníž. přenesená",J224,0)</f>
        <v>0</v>
      </c>
      <c r="BI224" s="233">
        <f>IF(N224="nulová",J224,0)</f>
        <v>0</v>
      </c>
      <c r="BJ224" s="18" t="s">
        <v>85</v>
      </c>
      <c r="BK224" s="233">
        <f>ROUND(I224*H224,2)</f>
        <v>0</v>
      </c>
      <c r="BL224" s="18" t="s">
        <v>143</v>
      </c>
      <c r="BM224" s="232" t="s">
        <v>350</v>
      </c>
    </row>
    <row r="225" s="2" customFormat="1">
      <c r="A225" s="39"/>
      <c r="B225" s="40"/>
      <c r="C225" s="41"/>
      <c r="D225" s="234" t="s">
        <v>153</v>
      </c>
      <c r="E225" s="41"/>
      <c r="F225" s="235" t="s">
        <v>351</v>
      </c>
      <c r="G225" s="41"/>
      <c r="H225" s="41"/>
      <c r="I225" s="236"/>
      <c r="J225" s="41"/>
      <c r="K225" s="41"/>
      <c r="L225" s="45"/>
      <c r="M225" s="237"/>
      <c r="N225" s="238"/>
      <c r="O225" s="92"/>
      <c r="P225" s="92"/>
      <c r="Q225" s="92"/>
      <c r="R225" s="92"/>
      <c r="S225" s="92"/>
      <c r="T225" s="93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T225" s="18" t="s">
        <v>153</v>
      </c>
      <c r="AU225" s="18" t="s">
        <v>87</v>
      </c>
    </row>
    <row r="226" s="2" customFormat="1" ht="24.15" customHeight="1">
      <c r="A226" s="39"/>
      <c r="B226" s="40"/>
      <c r="C226" s="220" t="s">
        <v>352</v>
      </c>
      <c r="D226" s="220" t="s">
        <v>147</v>
      </c>
      <c r="E226" s="221" t="s">
        <v>353</v>
      </c>
      <c r="F226" s="222" t="s">
        <v>354</v>
      </c>
      <c r="G226" s="223" t="s">
        <v>150</v>
      </c>
      <c r="H226" s="224">
        <v>1</v>
      </c>
      <c r="I226" s="225"/>
      <c r="J226" s="226">
        <f>ROUND(I226*H226,2)</f>
        <v>0</v>
      </c>
      <c r="K226" s="227"/>
      <c r="L226" s="45"/>
      <c r="M226" s="228" t="s">
        <v>1</v>
      </c>
      <c r="N226" s="229" t="s">
        <v>42</v>
      </c>
      <c r="O226" s="92"/>
      <c r="P226" s="230">
        <f>O226*H226</f>
        <v>0</v>
      </c>
      <c r="Q226" s="230">
        <v>0</v>
      </c>
      <c r="R226" s="230">
        <f>Q226*H226</f>
        <v>0</v>
      </c>
      <c r="S226" s="230">
        <v>2.3999999999999999</v>
      </c>
      <c r="T226" s="231">
        <f>S226*H226</f>
        <v>2.3999999999999999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32" t="s">
        <v>143</v>
      </c>
      <c r="AT226" s="232" t="s">
        <v>147</v>
      </c>
      <c r="AU226" s="232" t="s">
        <v>87</v>
      </c>
      <c r="AY226" s="18" t="s">
        <v>144</v>
      </c>
      <c r="BE226" s="233">
        <f>IF(N226="základní",J226,0)</f>
        <v>0</v>
      </c>
      <c r="BF226" s="233">
        <f>IF(N226="snížená",J226,0)</f>
        <v>0</v>
      </c>
      <c r="BG226" s="233">
        <f>IF(N226="zákl. přenesená",J226,0)</f>
        <v>0</v>
      </c>
      <c r="BH226" s="233">
        <f>IF(N226="sníž. přenesená",J226,0)</f>
        <v>0</v>
      </c>
      <c r="BI226" s="233">
        <f>IF(N226="nulová",J226,0)</f>
        <v>0</v>
      </c>
      <c r="BJ226" s="18" t="s">
        <v>85</v>
      </c>
      <c r="BK226" s="233">
        <f>ROUND(I226*H226,2)</f>
        <v>0</v>
      </c>
      <c r="BL226" s="18" t="s">
        <v>143</v>
      </c>
      <c r="BM226" s="232" t="s">
        <v>355</v>
      </c>
    </row>
    <row r="227" s="2" customFormat="1">
      <c r="A227" s="39"/>
      <c r="B227" s="40"/>
      <c r="C227" s="41"/>
      <c r="D227" s="234" t="s">
        <v>153</v>
      </c>
      <c r="E227" s="41"/>
      <c r="F227" s="235" t="s">
        <v>356</v>
      </c>
      <c r="G227" s="41"/>
      <c r="H227" s="41"/>
      <c r="I227" s="236"/>
      <c r="J227" s="41"/>
      <c r="K227" s="41"/>
      <c r="L227" s="45"/>
      <c r="M227" s="237"/>
      <c r="N227" s="238"/>
      <c r="O227" s="92"/>
      <c r="P227" s="92"/>
      <c r="Q227" s="92"/>
      <c r="R227" s="92"/>
      <c r="S227" s="92"/>
      <c r="T227" s="93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T227" s="18" t="s">
        <v>153</v>
      </c>
      <c r="AU227" s="18" t="s">
        <v>87</v>
      </c>
    </row>
    <row r="228" s="12" customFormat="1" ht="22.8" customHeight="1">
      <c r="A228" s="12"/>
      <c r="B228" s="204"/>
      <c r="C228" s="205"/>
      <c r="D228" s="206" t="s">
        <v>76</v>
      </c>
      <c r="E228" s="218" t="s">
        <v>357</v>
      </c>
      <c r="F228" s="218" t="s">
        <v>358</v>
      </c>
      <c r="G228" s="205"/>
      <c r="H228" s="205"/>
      <c r="I228" s="208"/>
      <c r="J228" s="219">
        <f>BK228</f>
        <v>0</v>
      </c>
      <c r="K228" s="205"/>
      <c r="L228" s="210"/>
      <c r="M228" s="211"/>
      <c r="N228" s="212"/>
      <c r="O228" s="212"/>
      <c r="P228" s="213">
        <f>SUM(P229:P235)</f>
        <v>0</v>
      </c>
      <c r="Q228" s="212"/>
      <c r="R228" s="213">
        <f>SUM(R229:R235)</f>
        <v>0</v>
      </c>
      <c r="S228" s="212"/>
      <c r="T228" s="214">
        <f>SUM(T229:T235)</f>
        <v>0</v>
      </c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R228" s="215" t="s">
        <v>85</v>
      </c>
      <c r="AT228" s="216" t="s">
        <v>76</v>
      </c>
      <c r="AU228" s="216" t="s">
        <v>85</v>
      </c>
      <c r="AY228" s="215" t="s">
        <v>144</v>
      </c>
      <c r="BK228" s="217">
        <f>SUM(BK229:BK235)</f>
        <v>0</v>
      </c>
    </row>
    <row r="229" s="2" customFormat="1" ht="21.75" customHeight="1">
      <c r="A229" s="39"/>
      <c r="B229" s="40"/>
      <c r="C229" s="220" t="s">
        <v>359</v>
      </c>
      <c r="D229" s="220" t="s">
        <v>147</v>
      </c>
      <c r="E229" s="221" t="s">
        <v>360</v>
      </c>
      <c r="F229" s="222" t="s">
        <v>361</v>
      </c>
      <c r="G229" s="223" t="s">
        <v>257</v>
      </c>
      <c r="H229" s="224">
        <v>76.799999999999997</v>
      </c>
      <c r="I229" s="225"/>
      <c r="J229" s="226">
        <f>ROUND(I229*H229,2)</f>
        <v>0</v>
      </c>
      <c r="K229" s="227"/>
      <c r="L229" s="45"/>
      <c r="M229" s="228" t="s">
        <v>1</v>
      </c>
      <c r="N229" s="229" t="s">
        <v>42</v>
      </c>
      <c r="O229" s="92"/>
      <c r="P229" s="230">
        <f>O229*H229</f>
        <v>0</v>
      </c>
      <c r="Q229" s="230">
        <v>0</v>
      </c>
      <c r="R229" s="230">
        <f>Q229*H229</f>
        <v>0</v>
      </c>
      <c r="S229" s="230">
        <v>0</v>
      </c>
      <c r="T229" s="231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32" t="s">
        <v>143</v>
      </c>
      <c r="AT229" s="232" t="s">
        <v>147</v>
      </c>
      <c r="AU229" s="232" t="s">
        <v>87</v>
      </c>
      <c r="AY229" s="18" t="s">
        <v>144</v>
      </c>
      <c r="BE229" s="233">
        <f>IF(N229="základní",J229,0)</f>
        <v>0</v>
      </c>
      <c r="BF229" s="233">
        <f>IF(N229="snížená",J229,0)</f>
        <v>0</v>
      </c>
      <c r="BG229" s="233">
        <f>IF(N229="zákl. přenesená",J229,0)</f>
        <v>0</v>
      </c>
      <c r="BH229" s="233">
        <f>IF(N229="sníž. přenesená",J229,0)</f>
        <v>0</v>
      </c>
      <c r="BI229" s="233">
        <f>IF(N229="nulová",J229,0)</f>
        <v>0</v>
      </c>
      <c r="BJ229" s="18" t="s">
        <v>85</v>
      </c>
      <c r="BK229" s="233">
        <f>ROUND(I229*H229,2)</f>
        <v>0</v>
      </c>
      <c r="BL229" s="18" t="s">
        <v>143</v>
      </c>
      <c r="BM229" s="232" t="s">
        <v>362</v>
      </c>
    </row>
    <row r="230" s="13" customFormat="1">
      <c r="A230" s="13"/>
      <c r="B230" s="243"/>
      <c r="C230" s="244"/>
      <c r="D230" s="234" t="s">
        <v>216</v>
      </c>
      <c r="E230" s="245" t="s">
        <v>1</v>
      </c>
      <c r="F230" s="246" t="s">
        <v>363</v>
      </c>
      <c r="G230" s="244"/>
      <c r="H230" s="247">
        <v>76.799999999999997</v>
      </c>
      <c r="I230" s="248"/>
      <c r="J230" s="244"/>
      <c r="K230" s="244"/>
      <c r="L230" s="249"/>
      <c r="M230" s="250"/>
      <c r="N230" s="251"/>
      <c r="O230" s="251"/>
      <c r="P230" s="251"/>
      <c r="Q230" s="251"/>
      <c r="R230" s="251"/>
      <c r="S230" s="251"/>
      <c r="T230" s="252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53" t="s">
        <v>216</v>
      </c>
      <c r="AU230" s="253" t="s">
        <v>87</v>
      </c>
      <c r="AV230" s="13" t="s">
        <v>87</v>
      </c>
      <c r="AW230" s="13" t="s">
        <v>34</v>
      </c>
      <c r="AX230" s="13" t="s">
        <v>85</v>
      </c>
      <c r="AY230" s="253" t="s">
        <v>144</v>
      </c>
    </row>
    <row r="231" s="2" customFormat="1" ht="24.15" customHeight="1">
      <c r="A231" s="39"/>
      <c r="B231" s="40"/>
      <c r="C231" s="220" t="s">
        <v>364</v>
      </c>
      <c r="D231" s="220" t="s">
        <v>147</v>
      </c>
      <c r="E231" s="221" t="s">
        <v>365</v>
      </c>
      <c r="F231" s="222" t="s">
        <v>366</v>
      </c>
      <c r="G231" s="223" t="s">
        <v>257</v>
      </c>
      <c r="H231" s="224">
        <v>1075.2000000000001</v>
      </c>
      <c r="I231" s="225"/>
      <c r="J231" s="226">
        <f>ROUND(I231*H231,2)</f>
        <v>0</v>
      </c>
      <c r="K231" s="227"/>
      <c r="L231" s="45"/>
      <c r="M231" s="228" t="s">
        <v>1</v>
      </c>
      <c r="N231" s="229" t="s">
        <v>42</v>
      </c>
      <c r="O231" s="92"/>
      <c r="P231" s="230">
        <f>O231*H231</f>
        <v>0</v>
      </c>
      <c r="Q231" s="230">
        <v>0</v>
      </c>
      <c r="R231" s="230">
        <f>Q231*H231</f>
        <v>0</v>
      </c>
      <c r="S231" s="230">
        <v>0</v>
      </c>
      <c r="T231" s="231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32" t="s">
        <v>143</v>
      </c>
      <c r="AT231" s="232" t="s">
        <v>147</v>
      </c>
      <c r="AU231" s="232" t="s">
        <v>87</v>
      </c>
      <c r="AY231" s="18" t="s">
        <v>144</v>
      </c>
      <c r="BE231" s="233">
        <f>IF(N231="základní",J231,0)</f>
        <v>0</v>
      </c>
      <c r="BF231" s="233">
        <f>IF(N231="snížená",J231,0)</f>
        <v>0</v>
      </c>
      <c r="BG231" s="233">
        <f>IF(N231="zákl. přenesená",J231,0)</f>
        <v>0</v>
      </c>
      <c r="BH231" s="233">
        <f>IF(N231="sníž. přenesená",J231,0)</f>
        <v>0</v>
      </c>
      <c r="BI231" s="233">
        <f>IF(N231="nulová",J231,0)</f>
        <v>0</v>
      </c>
      <c r="BJ231" s="18" t="s">
        <v>85</v>
      </c>
      <c r="BK231" s="233">
        <f>ROUND(I231*H231,2)</f>
        <v>0</v>
      </c>
      <c r="BL231" s="18" t="s">
        <v>143</v>
      </c>
      <c r="BM231" s="232" t="s">
        <v>367</v>
      </c>
    </row>
    <row r="232" s="13" customFormat="1">
      <c r="A232" s="13"/>
      <c r="B232" s="243"/>
      <c r="C232" s="244"/>
      <c r="D232" s="234" t="s">
        <v>216</v>
      </c>
      <c r="E232" s="245" t="s">
        <v>1</v>
      </c>
      <c r="F232" s="246" t="s">
        <v>368</v>
      </c>
      <c r="G232" s="244"/>
      <c r="H232" s="247">
        <v>1075.2000000000001</v>
      </c>
      <c r="I232" s="248"/>
      <c r="J232" s="244"/>
      <c r="K232" s="244"/>
      <c r="L232" s="249"/>
      <c r="M232" s="250"/>
      <c r="N232" s="251"/>
      <c r="O232" s="251"/>
      <c r="P232" s="251"/>
      <c r="Q232" s="251"/>
      <c r="R232" s="251"/>
      <c r="S232" s="251"/>
      <c r="T232" s="252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53" t="s">
        <v>216</v>
      </c>
      <c r="AU232" s="253" t="s">
        <v>87</v>
      </c>
      <c r="AV232" s="13" t="s">
        <v>87</v>
      </c>
      <c r="AW232" s="13" t="s">
        <v>34</v>
      </c>
      <c r="AX232" s="13" t="s">
        <v>85</v>
      </c>
      <c r="AY232" s="253" t="s">
        <v>144</v>
      </c>
    </row>
    <row r="233" s="2" customFormat="1" ht="24.15" customHeight="1">
      <c r="A233" s="39"/>
      <c r="B233" s="40"/>
      <c r="C233" s="220" t="s">
        <v>369</v>
      </c>
      <c r="D233" s="220" t="s">
        <v>147</v>
      </c>
      <c r="E233" s="221" t="s">
        <v>370</v>
      </c>
      <c r="F233" s="222" t="s">
        <v>371</v>
      </c>
      <c r="G233" s="223" t="s">
        <v>257</v>
      </c>
      <c r="H233" s="224">
        <v>76.799999999999997</v>
      </c>
      <c r="I233" s="225"/>
      <c r="J233" s="226">
        <f>ROUND(I233*H233,2)</f>
        <v>0</v>
      </c>
      <c r="K233" s="227"/>
      <c r="L233" s="45"/>
      <c r="M233" s="228" t="s">
        <v>1</v>
      </c>
      <c r="N233" s="229" t="s">
        <v>42</v>
      </c>
      <c r="O233" s="92"/>
      <c r="P233" s="230">
        <f>O233*H233</f>
        <v>0</v>
      </c>
      <c r="Q233" s="230">
        <v>0</v>
      </c>
      <c r="R233" s="230">
        <f>Q233*H233</f>
        <v>0</v>
      </c>
      <c r="S233" s="230">
        <v>0</v>
      </c>
      <c r="T233" s="231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32" t="s">
        <v>143</v>
      </c>
      <c r="AT233" s="232" t="s">
        <v>147</v>
      </c>
      <c r="AU233" s="232" t="s">
        <v>87</v>
      </c>
      <c r="AY233" s="18" t="s">
        <v>144</v>
      </c>
      <c r="BE233" s="233">
        <f>IF(N233="základní",J233,0)</f>
        <v>0</v>
      </c>
      <c r="BF233" s="233">
        <f>IF(N233="snížená",J233,0)</f>
        <v>0</v>
      </c>
      <c r="BG233" s="233">
        <f>IF(N233="zákl. přenesená",J233,0)</f>
        <v>0</v>
      </c>
      <c r="BH233" s="233">
        <f>IF(N233="sníž. přenesená",J233,0)</f>
        <v>0</v>
      </c>
      <c r="BI233" s="233">
        <f>IF(N233="nulová",J233,0)</f>
        <v>0</v>
      </c>
      <c r="BJ233" s="18" t="s">
        <v>85</v>
      </c>
      <c r="BK233" s="233">
        <f>ROUND(I233*H233,2)</f>
        <v>0</v>
      </c>
      <c r="BL233" s="18" t="s">
        <v>143</v>
      </c>
      <c r="BM233" s="232" t="s">
        <v>372</v>
      </c>
    </row>
    <row r="234" s="2" customFormat="1" ht="33" customHeight="1">
      <c r="A234" s="39"/>
      <c r="B234" s="40"/>
      <c r="C234" s="220" t="s">
        <v>373</v>
      </c>
      <c r="D234" s="220" t="s">
        <v>147</v>
      </c>
      <c r="E234" s="221" t="s">
        <v>374</v>
      </c>
      <c r="F234" s="222" t="s">
        <v>375</v>
      </c>
      <c r="G234" s="223" t="s">
        <v>257</v>
      </c>
      <c r="H234" s="224">
        <v>11.1</v>
      </c>
      <c r="I234" s="225"/>
      <c r="J234" s="226">
        <f>ROUND(I234*H234,2)</f>
        <v>0</v>
      </c>
      <c r="K234" s="227"/>
      <c r="L234" s="45"/>
      <c r="M234" s="228" t="s">
        <v>1</v>
      </c>
      <c r="N234" s="229" t="s">
        <v>42</v>
      </c>
      <c r="O234" s="92"/>
      <c r="P234" s="230">
        <f>O234*H234</f>
        <v>0</v>
      </c>
      <c r="Q234" s="230">
        <v>0</v>
      </c>
      <c r="R234" s="230">
        <f>Q234*H234</f>
        <v>0</v>
      </c>
      <c r="S234" s="230">
        <v>0</v>
      </c>
      <c r="T234" s="231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32" t="s">
        <v>143</v>
      </c>
      <c r="AT234" s="232" t="s">
        <v>147</v>
      </c>
      <c r="AU234" s="232" t="s">
        <v>87</v>
      </c>
      <c r="AY234" s="18" t="s">
        <v>144</v>
      </c>
      <c r="BE234" s="233">
        <f>IF(N234="základní",J234,0)</f>
        <v>0</v>
      </c>
      <c r="BF234" s="233">
        <f>IF(N234="snížená",J234,0)</f>
        <v>0</v>
      </c>
      <c r="BG234" s="233">
        <f>IF(N234="zákl. přenesená",J234,0)</f>
        <v>0</v>
      </c>
      <c r="BH234" s="233">
        <f>IF(N234="sníž. přenesená",J234,0)</f>
        <v>0</v>
      </c>
      <c r="BI234" s="233">
        <f>IF(N234="nulová",J234,0)</f>
        <v>0</v>
      </c>
      <c r="BJ234" s="18" t="s">
        <v>85</v>
      </c>
      <c r="BK234" s="233">
        <f>ROUND(I234*H234,2)</f>
        <v>0</v>
      </c>
      <c r="BL234" s="18" t="s">
        <v>143</v>
      </c>
      <c r="BM234" s="232" t="s">
        <v>376</v>
      </c>
    </row>
    <row r="235" s="2" customFormat="1" ht="37.8" customHeight="1">
      <c r="A235" s="39"/>
      <c r="B235" s="40"/>
      <c r="C235" s="220" t="s">
        <v>377</v>
      </c>
      <c r="D235" s="220" t="s">
        <v>147</v>
      </c>
      <c r="E235" s="221" t="s">
        <v>378</v>
      </c>
      <c r="F235" s="222" t="s">
        <v>379</v>
      </c>
      <c r="G235" s="223" t="s">
        <v>257</v>
      </c>
      <c r="H235" s="224">
        <v>65.700000000000003</v>
      </c>
      <c r="I235" s="225"/>
      <c r="J235" s="226">
        <f>ROUND(I235*H235,2)</f>
        <v>0</v>
      </c>
      <c r="K235" s="227"/>
      <c r="L235" s="45"/>
      <c r="M235" s="228" t="s">
        <v>1</v>
      </c>
      <c r="N235" s="229" t="s">
        <v>42</v>
      </c>
      <c r="O235" s="92"/>
      <c r="P235" s="230">
        <f>O235*H235</f>
        <v>0</v>
      </c>
      <c r="Q235" s="230">
        <v>0</v>
      </c>
      <c r="R235" s="230">
        <f>Q235*H235</f>
        <v>0</v>
      </c>
      <c r="S235" s="230">
        <v>0</v>
      </c>
      <c r="T235" s="231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32" t="s">
        <v>143</v>
      </c>
      <c r="AT235" s="232" t="s">
        <v>147</v>
      </c>
      <c r="AU235" s="232" t="s">
        <v>87</v>
      </c>
      <c r="AY235" s="18" t="s">
        <v>144</v>
      </c>
      <c r="BE235" s="233">
        <f>IF(N235="základní",J235,0)</f>
        <v>0</v>
      </c>
      <c r="BF235" s="233">
        <f>IF(N235="snížená",J235,0)</f>
        <v>0</v>
      </c>
      <c r="BG235" s="233">
        <f>IF(N235="zákl. přenesená",J235,0)</f>
        <v>0</v>
      </c>
      <c r="BH235" s="233">
        <f>IF(N235="sníž. přenesená",J235,0)</f>
        <v>0</v>
      </c>
      <c r="BI235" s="233">
        <f>IF(N235="nulová",J235,0)</f>
        <v>0</v>
      </c>
      <c r="BJ235" s="18" t="s">
        <v>85</v>
      </c>
      <c r="BK235" s="233">
        <f>ROUND(I235*H235,2)</f>
        <v>0</v>
      </c>
      <c r="BL235" s="18" t="s">
        <v>143</v>
      </c>
      <c r="BM235" s="232" t="s">
        <v>380</v>
      </c>
    </row>
    <row r="236" s="12" customFormat="1" ht="22.8" customHeight="1">
      <c r="A236" s="12"/>
      <c r="B236" s="204"/>
      <c r="C236" s="205"/>
      <c r="D236" s="206" t="s">
        <v>76</v>
      </c>
      <c r="E236" s="218" t="s">
        <v>381</v>
      </c>
      <c r="F236" s="218" t="s">
        <v>382</v>
      </c>
      <c r="G236" s="205"/>
      <c r="H236" s="205"/>
      <c r="I236" s="208"/>
      <c r="J236" s="219">
        <f>BK236</f>
        <v>0</v>
      </c>
      <c r="K236" s="205"/>
      <c r="L236" s="210"/>
      <c r="M236" s="211"/>
      <c r="N236" s="212"/>
      <c r="O236" s="212"/>
      <c r="P236" s="213">
        <f>P237</f>
        <v>0</v>
      </c>
      <c r="Q236" s="212"/>
      <c r="R236" s="213">
        <f>R237</f>
        <v>0</v>
      </c>
      <c r="S236" s="212"/>
      <c r="T236" s="214">
        <f>T237</f>
        <v>0</v>
      </c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R236" s="215" t="s">
        <v>85</v>
      </c>
      <c r="AT236" s="216" t="s">
        <v>76</v>
      </c>
      <c r="AU236" s="216" t="s">
        <v>85</v>
      </c>
      <c r="AY236" s="215" t="s">
        <v>144</v>
      </c>
      <c r="BK236" s="217">
        <f>BK237</f>
        <v>0</v>
      </c>
    </row>
    <row r="237" s="2" customFormat="1" ht="33" customHeight="1">
      <c r="A237" s="39"/>
      <c r="B237" s="40"/>
      <c r="C237" s="220" t="s">
        <v>383</v>
      </c>
      <c r="D237" s="220" t="s">
        <v>147</v>
      </c>
      <c r="E237" s="221" t="s">
        <v>384</v>
      </c>
      <c r="F237" s="222" t="s">
        <v>385</v>
      </c>
      <c r="G237" s="223" t="s">
        <v>257</v>
      </c>
      <c r="H237" s="224">
        <v>160.94800000000001</v>
      </c>
      <c r="I237" s="225"/>
      <c r="J237" s="226">
        <f>ROUND(I237*H237,2)</f>
        <v>0</v>
      </c>
      <c r="K237" s="227"/>
      <c r="L237" s="45"/>
      <c r="M237" s="228" t="s">
        <v>1</v>
      </c>
      <c r="N237" s="229" t="s">
        <v>42</v>
      </c>
      <c r="O237" s="92"/>
      <c r="P237" s="230">
        <f>O237*H237</f>
        <v>0</v>
      </c>
      <c r="Q237" s="230">
        <v>0</v>
      </c>
      <c r="R237" s="230">
        <f>Q237*H237</f>
        <v>0</v>
      </c>
      <c r="S237" s="230">
        <v>0</v>
      </c>
      <c r="T237" s="231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32" t="s">
        <v>143</v>
      </c>
      <c r="AT237" s="232" t="s">
        <v>147</v>
      </c>
      <c r="AU237" s="232" t="s">
        <v>87</v>
      </c>
      <c r="AY237" s="18" t="s">
        <v>144</v>
      </c>
      <c r="BE237" s="233">
        <f>IF(N237="základní",J237,0)</f>
        <v>0</v>
      </c>
      <c r="BF237" s="233">
        <f>IF(N237="snížená",J237,0)</f>
        <v>0</v>
      </c>
      <c r="BG237" s="233">
        <f>IF(N237="zákl. přenesená",J237,0)</f>
        <v>0</v>
      </c>
      <c r="BH237" s="233">
        <f>IF(N237="sníž. přenesená",J237,0)</f>
        <v>0</v>
      </c>
      <c r="BI237" s="233">
        <f>IF(N237="nulová",J237,0)</f>
        <v>0</v>
      </c>
      <c r="BJ237" s="18" t="s">
        <v>85</v>
      </c>
      <c r="BK237" s="233">
        <f>ROUND(I237*H237,2)</f>
        <v>0</v>
      </c>
      <c r="BL237" s="18" t="s">
        <v>143</v>
      </c>
      <c r="BM237" s="232" t="s">
        <v>386</v>
      </c>
    </row>
    <row r="238" s="12" customFormat="1" ht="25.92" customHeight="1">
      <c r="A238" s="12"/>
      <c r="B238" s="204"/>
      <c r="C238" s="205"/>
      <c r="D238" s="206" t="s">
        <v>76</v>
      </c>
      <c r="E238" s="207" t="s">
        <v>387</v>
      </c>
      <c r="F238" s="207" t="s">
        <v>388</v>
      </c>
      <c r="G238" s="205"/>
      <c r="H238" s="205"/>
      <c r="I238" s="208"/>
      <c r="J238" s="209">
        <f>BK238</f>
        <v>0</v>
      </c>
      <c r="K238" s="205"/>
      <c r="L238" s="210"/>
      <c r="M238" s="211"/>
      <c r="N238" s="212"/>
      <c r="O238" s="212"/>
      <c r="P238" s="213">
        <f>P239</f>
        <v>0</v>
      </c>
      <c r="Q238" s="212"/>
      <c r="R238" s="213">
        <f>R239</f>
        <v>0</v>
      </c>
      <c r="S238" s="212"/>
      <c r="T238" s="214">
        <f>T239</f>
        <v>0.125</v>
      </c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R238" s="215" t="s">
        <v>87</v>
      </c>
      <c r="AT238" s="216" t="s">
        <v>76</v>
      </c>
      <c r="AU238" s="216" t="s">
        <v>77</v>
      </c>
      <c r="AY238" s="215" t="s">
        <v>144</v>
      </c>
      <c r="BK238" s="217">
        <f>BK239</f>
        <v>0</v>
      </c>
    </row>
    <row r="239" s="12" customFormat="1" ht="22.8" customHeight="1">
      <c r="A239" s="12"/>
      <c r="B239" s="204"/>
      <c r="C239" s="205"/>
      <c r="D239" s="206" t="s">
        <v>76</v>
      </c>
      <c r="E239" s="218" t="s">
        <v>389</v>
      </c>
      <c r="F239" s="218" t="s">
        <v>390</v>
      </c>
      <c r="G239" s="205"/>
      <c r="H239" s="205"/>
      <c r="I239" s="208"/>
      <c r="J239" s="219">
        <f>BK239</f>
        <v>0</v>
      </c>
      <c r="K239" s="205"/>
      <c r="L239" s="210"/>
      <c r="M239" s="211"/>
      <c r="N239" s="212"/>
      <c r="O239" s="212"/>
      <c r="P239" s="213">
        <f>SUM(P240:P241)</f>
        <v>0</v>
      </c>
      <c r="Q239" s="212"/>
      <c r="R239" s="213">
        <f>SUM(R240:R241)</f>
        <v>0</v>
      </c>
      <c r="S239" s="212"/>
      <c r="T239" s="214">
        <f>SUM(T240:T241)</f>
        <v>0.125</v>
      </c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R239" s="215" t="s">
        <v>87</v>
      </c>
      <c r="AT239" s="216" t="s">
        <v>76</v>
      </c>
      <c r="AU239" s="216" t="s">
        <v>85</v>
      </c>
      <c r="AY239" s="215" t="s">
        <v>144</v>
      </c>
      <c r="BK239" s="217">
        <f>SUM(BK240:BK241)</f>
        <v>0</v>
      </c>
    </row>
    <row r="240" s="2" customFormat="1" ht="24.15" customHeight="1">
      <c r="A240" s="39"/>
      <c r="B240" s="40"/>
      <c r="C240" s="220" t="s">
        <v>391</v>
      </c>
      <c r="D240" s="220" t="s">
        <v>147</v>
      </c>
      <c r="E240" s="221" t="s">
        <v>392</v>
      </c>
      <c r="F240" s="222" t="s">
        <v>393</v>
      </c>
      <c r="G240" s="223" t="s">
        <v>394</v>
      </c>
      <c r="H240" s="224">
        <v>125</v>
      </c>
      <c r="I240" s="225"/>
      <c r="J240" s="226">
        <f>ROUND(I240*H240,2)</f>
        <v>0</v>
      </c>
      <c r="K240" s="227"/>
      <c r="L240" s="45"/>
      <c r="M240" s="228" t="s">
        <v>1</v>
      </c>
      <c r="N240" s="229" t="s">
        <v>42</v>
      </c>
      <c r="O240" s="92"/>
      <c r="P240" s="230">
        <f>O240*H240</f>
        <v>0</v>
      </c>
      <c r="Q240" s="230">
        <v>0</v>
      </c>
      <c r="R240" s="230">
        <f>Q240*H240</f>
        <v>0</v>
      </c>
      <c r="S240" s="230">
        <v>0.001</v>
      </c>
      <c r="T240" s="231">
        <f>S240*H240</f>
        <v>0.125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32" t="s">
        <v>290</v>
      </c>
      <c r="AT240" s="232" t="s">
        <v>147</v>
      </c>
      <c r="AU240" s="232" t="s">
        <v>87</v>
      </c>
      <c r="AY240" s="18" t="s">
        <v>144</v>
      </c>
      <c r="BE240" s="233">
        <f>IF(N240="základní",J240,0)</f>
        <v>0</v>
      </c>
      <c r="BF240" s="233">
        <f>IF(N240="snížená",J240,0)</f>
        <v>0</v>
      </c>
      <c r="BG240" s="233">
        <f>IF(N240="zákl. přenesená",J240,0)</f>
        <v>0</v>
      </c>
      <c r="BH240" s="233">
        <f>IF(N240="sníž. přenesená",J240,0)</f>
        <v>0</v>
      </c>
      <c r="BI240" s="233">
        <f>IF(N240="nulová",J240,0)</f>
        <v>0</v>
      </c>
      <c r="BJ240" s="18" t="s">
        <v>85</v>
      </c>
      <c r="BK240" s="233">
        <f>ROUND(I240*H240,2)</f>
        <v>0</v>
      </c>
      <c r="BL240" s="18" t="s">
        <v>290</v>
      </c>
      <c r="BM240" s="232" t="s">
        <v>395</v>
      </c>
    </row>
    <row r="241" s="13" customFormat="1">
      <c r="A241" s="13"/>
      <c r="B241" s="243"/>
      <c r="C241" s="244"/>
      <c r="D241" s="234" t="s">
        <v>216</v>
      </c>
      <c r="E241" s="245" t="s">
        <v>1</v>
      </c>
      <c r="F241" s="246" t="s">
        <v>396</v>
      </c>
      <c r="G241" s="244"/>
      <c r="H241" s="247">
        <v>125</v>
      </c>
      <c r="I241" s="248"/>
      <c r="J241" s="244"/>
      <c r="K241" s="244"/>
      <c r="L241" s="249"/>
      <c r="M241" s="276"/>
      <c r="N241" s="277"/>
      <c r="O241" s="277"/>
      <c r="P241" s="277"/>
      <c r="Q241" s="277"/>
      <c r="R241" s="277"/>
      <c r="S241" s="277"/>
      <c r="T241" s="278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53" t="s">
        <v>216</v>
      </c>
      <c r="AU241" s="253" t="s">
        <v>87</v>
      </c>
      <c r="AV241" s="13" t="s">
        <v>87</v>
      </c>
      <c r="AW241" s="13" t="s">
        <v>34</v>
      </c>
      <c r="AX241" s="13" t="s">
        <v>85</v>
      </c>
      <c r="AY241" s="253" t="s">
        <v>144</v>
      </c>
    </row>
    <row r="242" s="2" customFormat="1" ht="6.96" customHeight="1">
      <c r="A242" s="39"/>
      <c r="B242" s="67"/>
      <c r="C242" s="68"/>
      <c r="D242" s="68"/>
      <c r="E242" s="68"/>
      <c r="F242" s="68"/>
      <c r="G242" s="68"/>
      <c r="H242" s="68"/>
      <c r="I242" s="68"/>
      <c r="J242" s="68"/>
      <c r="K242" s="68"/>
      <c r="L242" s="45"/>
      <c r="M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</row>
  </sheetData>
  <sheetProtection sheet="1" autoFilter="0" formatColumns="0" formatRows="0" objects="1" scenarios="1" spinCount="100000" saltValue="o7090R3r6qS7zBB7NeQWbSs7lqMjYQW/13Qhqc4RyYmvWeM2vxvKmvPsUVyMH7O1u3Fs3qD9BWbRwSOiM6D6kw==" hashValue="1FMvpLvKJ1NOe5Z4Z+gsrv8GrFQvohzdpeUFAy2Wg9BNKN7HYkmcigKca6OD7zsoYPnkvTKliH0viGzqbU2Vng==" algorithmName="SHA-512" password="CC35"/>
  <autoFilter ref="C123:K241"/>
  <mergeCells count="9">
    <mergeCell ref="E7:H7"/>
    <mergeCell ref="E9:H9"/>
    <mergeCell ref="E18:H18"/>
    <mergeCell ref="E27:H27"/>
    <mergeCell ref="E85:H85"/>
    <mergeCell ref="E87:H87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93</v>
      </c>
    </row>
    <row r="3" s="1" customFormat="1" ht="6.96" customHeight="1">
      <c r="B3" s="137"/>
      <c r="C3" s="138"/>
      <c r="D3" s="138"/>
      <c r="E3" s="138"/>
      <c r="F3" s="138"/>
      <c r="G3" s="138"/>
      <c r="H3" s="138"/>
      <c r="I3" s="138"/>
      <c r="J3" s="138"/>
      <c r="K3" s="138"/>
      <c r="L3" s="21"/>
      <c r="AT3" s="18" t="s">
        <v>87</v>
      </c>
    </row>
    <row r="4" s="1" customFormat="1" ht="24.96" customHeight="1">
      <c r="B4" s="21"/>
      <c r="D4" s="139" t="s">
        <v>115</v>
      </c>
      <c r="L4" s="21"/>
      <c r="M4" s="140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1" t="s">
        <v>16</v>
      </c>
      <c r="L6" s="21"/>
    </row>
    <row r="7" s="1" customFormat="1" ht="26.25" customHeight="1">
      <c r="B7" s="21"/>
      <c r="E7" s="142" t="str">
        <f>'Rekapitulace stavby'!K6</f>
        <v>Prostor mytí, objekt myčky a OLK – rozšíření -1.etapy stavby Revitalizace areálu TSHB</v>
      </c>
      <c r="F7" s="141"/>
      <c r="G7" s="141"/>
      <c r="H7" s="141"/>
      <c r="L7" s="21"/>
    </row>
    <row r="8" s="2" customFormat="1" ht="12" customHeight="1">
      <c r="A8" s="39"/>
      <c r="B8" s="45"/>
      <c r="C8" s="39"/>
      <c r="D8" s="141" t="s">
        <v>116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3" t="s">
        <v>397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1" t="s">
        <v>18</v>
      </c>
      <c r="E11" s="39"/>
      <c r="F11" s="144" t="s">
        <v>1</v>
      </c>
      <c r="G11" s="39"/>
      <c r="H11" s="39"/>
      <c r="I11" s="141" t="s">
        <v>19</v>
      </c>
      <c r="J11" s="144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1" t="s">
        <v>20</v>
      </c>
      <c r="E12" s="39"/>
      <c r="F12" s="144" t="s">
        <v>201</v>
      </c>
      <c r="G12" s="39"/>
      <c r="H12" s="39"/>
      <c r="I12" s="141" t="s">
        <v>22</v>
      </c>
      <c r="J12" s="145" t="str">
        <f>'Rekapitulace stavby'!AN8</f>
        <v>18. 5. 2026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1" t="s">
        <v>24</v>
      </c>
      <c r="E14" s="39"/>
      <c r="F14" s="39"/>
      <c r="G14" s="39"/>
      <c r="H14" s="39"/>
      <c r="I14" s="141" t="s">
        <v>25</v>
      </c>
      <c r="J14" s="144" t="str">
        <f>IF('Rekapitulace stavby'!AN10="","",'Rekapitulace stavby'!AN10)</f>
        <v>70188041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4" t="str">
        <f>IF('Rekapitulace stavby'!E11="","",'Rekapitulace stavby'!E11)</f>
        <v>Technické služby Havlíčkův Brod</v>
      </c>
      <c r="F15" s="39"/>
      <c r="G15" s="39"/>
      <c r="H15" s="39"/>
      <c r="I15" s="141" t="s">
        <v>28</v>
      </c>
      <c r="J15" s="144" t="str">
        <f>IF('Rekapitulace stavby'!AN11="","",'Rekapitulace stavby'!AN11)</f>
        <v/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1" t="s">
        <v>29</v>
      </c>
      <c r="E17" s="39"/>
      <c r="F17" s="39"/>
      <c r="G17" s="39"/>
      <c r="H17" s="39"/>
      <c r="I17" s="141" t="s">
        <v>25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4"/>
      <c r="G18" s="144"/>
      <c r="H18" s="144"/>
      <c r="I18" s="141" t="s">
        <v>28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1" t="s">
        <v>31</v>
      </c>
      <c r="E20" s="39"/>
      <c r="F20" s="39"/>
      <c r="G20" s="39"/>
      <c r="H20" s="39"/>
      <c r="I20" s="141" t="s">
        <v>25</v>
      </c>
      <c r="J20" s="144" t="s">
        <v>118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4" t="s">
        <v>119</v>
      </c>
      <c r="F21" s="39"/>
      <c r="G21" s="39"/>
      <c r="H21" s="39"/>
      <c r="I21" s="141" t="s">
        <v>28</v>
      </c>
      <c r="J21" s="144" t="s">
        <v>120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1" t="s">
        <v>35</v>
      </c>
      <c r="E23" s="39"/>
      <c r="F23" s="39"/>
      <c r="G23" s="39"/>
      <c r="H23" s="39"/>
      <c r="I23" s="141" t="s">
        <v>25</v>
      </c>
      <c r="J23" s="144" t="str">
        <f>IF('Rekapitulace stavby'!AN19="","",'Rekapitulace stavby'!AN19)</f>
        <v/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4" t="str">
        <f>IF('Rekapitulace stavby'!E20="","",'Rekapitulace stavby'!E20)</f>
        <v xml:space="preserve"> </v>
      </c>
      <c r="F24" s="39"/>
      <c r="G24" s="39"/>
      <c r="H24" s="39"/>
      <c r="I24" s="141" t="s">
        <v>28</v>
      </c>
      <c r="J24" s="144" t="str">
        <f>IF('Rekapitulace stavby'!AN20="","",'Rekapitulace stavby'!AN20)</f>
        <v/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1" t="s">
        <v>36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46"/>
      <c r="B27" s="147"/>
      <c r="C27" s="146"/>
      <c r="D27" s="146"/>
      <c r="E27" s="148" t="s">
        <v>1</v>
      </c>
      <c r="F27" s="148"/>
      <c r="G27" s="148"/>
      <c r="H27" s="148"/>
      <c r="I27" s="146"/>
      <c r="J27" s="146"/>
      <c r="K27" s="146"/>
      <c r="L27" s="149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0"/>
      <c r="E29" s="150"/>
      <c r="F29" s="150"/>
      <c r="G29" s="150"/>
      <c r="H29" s="150"/>
      <c r="I29" s="150"/>
      <c r="J29" s="150"/>
      <c r="K29" s="150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1" t="s">
        <v>37</v>
      </c>
      <c r="E30" s="39"/>
      <c r="F30" s="39"/>
      <c r="G30" s="39"/>
      <c r="H30" s="39"/>
      <c r="I30" s="39"/>
      <c r="J30" s="152">
        <f>ROUND(J123,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0"/>
      <c r="E31" s="150"/>
      <c r="F31" s="150"/>
      <c r="G31" s="150"/>
      <c r="H31" s="150"/>
      <c r="I31" s="150"/>
      <c r="J31" s="150"/>
      <c r="K31" s="15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3" t="s">
        <v>39</v>
      </c>
      <c r="G32" s="39"/>
      <c r="H32" s="39"/>
      <c r="I32" s="153" t="s">
        <v>38</v>
      </c>
      <c r="J32" s="153" t="s">
        <v>40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54" t="s">
        <v>41</v>
      </c>
      <c r="E33" s="141" t="s">
        <v>42</v>
      </c>
      <c r="F33" s="155">
        <f>ROUND((SUM(BE123:BE157)),  2)</f>
        <v>0</v>
      </c>
      <c r="G33" s="39"/>
      <c r="H33" s="39"/>
      <c r="I33" s="156">
        <v>0.20999999999999999</v>
      </c>
      <c r="J33" s="155">
        <f>ROUND(((SUM(BE123:BE157))*I33),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1" t="s">
        <v>43</v>
      </c>
      <c r="F34" s="155">
        <f>ROUND((SUM(BF123:BF157)),  2)</f>
        <v>0</v>
      </c>
      <c r="G34" s="39"/>
      <c r="H34" s="39"/>
      <c r="I34" s="156">
        <v>0.12</v>
      </c>
      <c r="J34" s="155">
        <f>ROUND(((SUM(BF123:BF157))*I34),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1" t="s">
        <v>44</v>
      </c>
      <c r="F35" s="155">
        <f>ROUND((SUM(BG123:BG157)),  2)</f>
        <v>0</v>
      </c>
      <c r="G35" s="39"/>
      <c r="H35" s="39"/>
      <c r="I35" s="156">
        <v>0.20999999999999999</v>
      </c>
      <c r="J35" s="155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1" t="s">
        <v>45</v>
      </c>
      <c r="F36" s="155">
        <f>ROUND((SUM(BH123:BH157)),  2)</f>
        <v>0</v>
      </c>
      <c r="G36" s="39"/>
      <c r="H36" s="39"/>
      <c r="I36" s="156">
        <v>0.12</v>
      </c>
      <c r="J36" s="155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1" t="s">
        <v>46</v>
      </c>
      <c r="F37" s="155">
        <f>ROUND((SUM(BI123:BI157)),  2)</f>
        <v>0</v>
      </c>
      <c r="G37" s="39"/>
      <c r="H37" s="39"/>
      <c r="I37" s="156">
        <v>0</v>
      </c>
      <c r="J37" s="15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7"/>
      <c r="D39" s="158" t="s">
        <v>47</v>
      </c>
      <c r="E39" s="159"/>
      <c r="F39" s="159"/>
      <c r="G39" s="160" t="s">
        <v>48</v>
      </c>
      <c r="H39" s="161" t="s">
        <v>49</v>
      </c>
      <c r="I39" s="159"/>
      <c r="J39" s="162">
        <f>SUM(J30:J37)</f>
        <v>0</v>
      </c>
      <c r="K39" s="163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64" t="s">
        <v>50</v>
      </c>
      <c r="E50" s="165"/>
      <c r="F50" s="165"/>
      <c r="G50" s="164" t="s">
        <v>51</v>
      </c>
      <c r="H50" s="165"/>
      <c r="I50" s="165"/>
      <c r="J50" s="165"/>
      <c r="K50" s="16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66" t="s">
        <v>52</v>
      </c>
      <c r="E61" s="167"/>
      <c r="F61" s="168" t="s">
        <v>53</v>
      </c>
      <c r="G61" s="166" t="s">
        <v>52</v>
      </c>
      <c r="H61" s="167"/>
      <c r="I61" s="167"/>
      <c r="J61" s="169" t="s">
        <v>53</v>
      </c>
      <c r="K61" s="16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64" t="s">
        <v>54</v>
      </c>
      <c r="E65" s="170"/>
      <c r="F65" s="170"/>
      <c r="G65" s="164" t="s">
        <v>55</v>
      </c>
      <c r="H65" s="170"/>
      <c r="I65" s="170"/>
      <c r="J65" s="170"/>
      <c r="K65" s="17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66" t="s">
        <v>52</v>
      </c>
      <c r="E76" s="167"/>
      <c r="F76" s="168" t="s">
        <v>53</v>
      </c>
      <c r="G76" s="166" t="s">
        <v>52</v>
      </c>
      <c r="H76" s="167"/>
      <c r="I76" s="167"/>
      <c r="J76" s="169" t="s">
        <v>53</v>
      </c>
      <c r="K76" s="16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71"/>
      <c r="C77" s="172"/>
      <c r="D77" s="172"/>
      <c r="E77" s="172"/>
      <c r="F77" s="172"/>
      <c r="G77" s="172"/>
      <c r="H77" s="172"/>
      <c r="I77" s="172"/>
      <c r="J77" s="172"/>
      <c r="K77" s="17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hidden="1" s="2" customFormat="1" ht="6.96" customHeight="1">
      <c r="A81" s="39"/>
      <c r="B81" s="173"/>
      <c r="C81" s="174"/>
      <c r="D81" s="174"/>
      <c r="E81" s="174"/>
      <c r="F81" s="174"/>
      <c r="G81" s="174"/>
      <c r="H81" s="174"/>
      <c r="I81" s="174"/>
      <c r="J81" s="174"/>
      <c r="K81" s="17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hidden="1" s="2" customFormat="1" ht="24.96" customHeight="1">
      <c r="A82" s="39"/>
      <c r="B82" s="40"/>
      <c r="C82" s="24" t="s">
        <v>121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hidden="1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hidden="1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hidden="1" s="2" customFormat="1" ht="26.25" customHeight="1">
      <c r="A85" s="39"/>
      <c r="B85" s="40"/>
      <c r="C85" s="41"/>
      <c r="D85" s="41"/>
      <c r="E85" s="175" t="str">
        <f>E7</f>
        <v>Prostor mytí, objekt myčky a OLK – rozšíření -1.etapy stavby Revitalizace areálu TSHB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hidden="1" s="2" customFormat="1" ht="12" customHeight="1">
      <c r="A86" s="39"/>
      <c r="B86" s="40"/>
      <c r="C86" s="33" t="s">
        <v>116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hidden="1" s="2" customFormat="1" ht="16.5" customHeight="1">
      <c r="A87" s="39"/>
      <c r="B87" s="40"/>
      <c r="C87" s="41"/>
      <c r="D87" s="41"/>
      <c r="E87" s="77" t="str">
        <f>E9</f>
        <v>SO 02 - Statika opěrných zdí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hidden="1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hidden="1" s="2" customFormat="1" ht="12" customHeight="1">
      <c r="A89" s="39"/>
      <c r="B89" s="40"/>
      <c r="C89" s="33" t="s">
        <v>20</v>
      </c>
      <c r="D89" s="41"/>
      <c r="E89" s="41"/>
      <c r="F89" s="28" t="str">
        <f>F12</f>
        <v>Havlíčkův Brod</v>
      </c>
      <c r="G89" s="41"/>
      <c r="H89" s="41"/>
      <c r="I89" s="33" t="s">
        <v>22</v>
      </c>
      <c r="J89" s="80" t="str">
        <f>IF(J12="","",J12)</f>
        <v>18. 5. 2026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hidden="1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hidden="1" s="2" customFormat="1" ht="25.65" customHeight="1">
      <c r="A91" s="39"/>
      <c r="B91" s="40"/>
      <c r="C91" s="33" t="s">
        <v>24</v>
      </c>
      <c r="D91" s="41"/>
      <c r="E91" s="41"/>
      <c r="F91" s="28" t="str">
        <f>E15</f>
        <v>Technické služby Havlíčkův Brod</v>
      </c>
      <c r="G91" s="41"/>
      <c r="H91" s="41"/>
      <c r="I91" s="33" t="s">
        <v>31</v>
      </c>
      <c r="J91" s="37" t="str">
        <f>E21</f>
        <v>DMC Havlíčkův Brod s.r.o.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hidden="1" s="2" customFormat="1" ht="15.15" customHeight="1">
      <c r="A92" s="39"/>
      <c r="B92" s="40"/>
      <c r="C92" s="33" t="s">
        <v>29</v>
      </c>
      <c r="D92" s="41"/>
      <c r="E92" s="41"/>
      <c r="F92" s="28" t="str">
        <f>IF(E18="","",E18)</f>
        <v>Vyplň údaj</v>
      </c>
      <c r="G92" s="41"/>
      <c r="H92" s="41"/>
      <c r="I92" s="33" t="s">
        <v>35</v>
      </c>
      <c r="J92" s="37" t="str">
        <f>E24</f>
        <v xml:space="preserve"> 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hidden="1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hidden="1" s="2" customFormat="1" ht="29.28" customHeight="1">
      <c r="A94" s="39"/>
      <c r="B94" s="40"/>
      <c r="C94" s="176" t="s">
        <v>122</v>
      </c>
      <c r="D94" s="177"/>
      <c r="E94" s="177"/>
      <c r="F94" s="177"/>
      <c r="G94" s="177"/>
      <c r="H94" s="177"/>
      <c r="I94" s="177"/>
      <c r="J94" s="178" t="s">
        <v>123</v>
      </c>
      <c r="K94" s="177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hidden="1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hidden="1" s="2" customFormat="1" ht="22.8" customHeight="1">
      <c r="A96" s="39"/>
      <c r="B96" s="40"/>
      <c r="C96" s="179" t="s">
        <v>124</v>
      </c>
      <c r="D96" s="41"/>
      <c r="E96" s="41"/>
      <c r="F96" s="41"/>
      <c r="G96" s="41"/>
      <c r="H96" s="41"/>
      <c r="I96" s="41"/>
      <c r="J96" s="111">
        <f>J123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125</v>
      </c>
    </row>
    <row r="97" hidden="1" s="9" customFormat="1" ht="24.96" customHeight="1">
      <c r="A97" s="9"/>
      <c r="B97" s="180"/>
      <c r="C97" s="181"/>
      <c r="D97" s="182" t="s">
        <v>202</v>
      </c>
      <c r="E97" s="183"/>
      <c r="F97" s="183"/>
      <c r="G97" s="183"/>
      <c r="H97" s="183"/>
      <c r="I97" s="183"/>
      <c r="J97" s="184">
        <f>J124</f>
        <v>0</v>
      </c>
      <c r="K97" s="181"/>
      <c r="L97" s="18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6"/>
      <c r="C98" s="187"/>
      <c r="D98" s="188" t="s">
        <v>203</v>
      </c>
      <c r="E98" s="189"/>
      <c r="F98" s="189"/>
      <c r="G98" s="189"/>
      <c r="H98" s="189"/>
      <c r="I98" s="189"/>
      <c r="J98" s="190">
        <f>J125</f>
        <v>0</v>
      </c>
      <c r="K98" s="187"/>
      <c r="L98" s="19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86"/>
      <c r="C99" s="187"/>
      <c r="D99" s="188" t="s">
        <v>398</v>
      </c>
      <c r="E99" s="189"/>
      <c r="F99" s="189"/>
      <c r="G99" s="189"/>
      <c r="H99" s="189"/>
      <c r="I99" s="189"/>
      <c r="J99" s="190">
        <f>J128</f>
        <v>0</v>
      </c>
      <c r="K99" s="187"/>
      <c r="L99" s="19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86"/>
      <c r="C100" s="187"/>
      <c r="D100" s="188" t="s">
        <v>399</v>
      </c>
      <c r="E100" s="189"/>
      <c r="F100" s="189"/>
      <c r="G100" s="189"/>
      <c r="H100" s="189"/>
      <c r="I100" s="189"/>
      <c r="J100" s="190">
        <f>J135</f>
        <v>0</v>
      </c>
      <c r="K100" s="187"/>
      <c r="L100" s="19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86"/>
      <c r="C101" s="187"/>
      <c r="D101" s="188" t="s">
        <v>400</v>
      </c>
      <c r="E101" s="189"/>
      <c r="F101" s="189"/>
      <c r="G101" s="189"/>
      <c r="H101" s="189"/>
      <c r="I101" s="189"/>
      <c r="J101" s="190">
        <f>J147</f>
        <v>0</v>
      </c>
      <c r="K101" s="187"/>
      <c r="L101" s="19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86"/>
      <c r="C102" s="187"/>
      <c r="D102" s="188" t="s">
        <v>205</v>
      </c>
      <c r="E102" s="189"/>
      <c r="F102" s="189"/>
      <c r="G102" s="189"/>
      <c r="H102" s="189"/>
      <c r="I102" s="189"/>
      <c r="J102" s="190">
        <f>J150</f>
        <v>0</v>
      </c>
      <c r="K102" s="187"/>
      <c r="L102" s="19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86"/>
      <c r="C103" s="187"/>
      <c r="D103" s="188" t="s">
        <v>207</v>
      </c>
      <c r="E103" s="189"/>
      <c r="F103" s="189"/>
      <c r="G103" s="189"/>
      <c r="H103" s="189"/>
      <c r="I103" s="189"/>
      <c r="J103" s="190">
        <f>J156</f>
        <v>0</v>
      </c>
      <c r="K103" s="187"/>
      <c r="L103" s="19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2" customFormat="1" ht="21.84" customHeight="1">
      <c r="A104" s="39"/>
      <c r="B104" s="40"/>
      <c r="C104" s="41"/>
      <c r="D104" s="41"/>
      <c r="E104" s="41"/>
      <c r="F104" s="41"/>
      <c r="G104" s="41"/>
      <c r="H104" s="41"/>
      <c r="I104" s="41"/>
      <c r="J104" s="41"/>
      <c r="K104" s="41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hidden="1" s="2" customFormat="1" ht="6.96" customHeight="1">
      <c r="A105" s="39"/>
      <c r="B105" s="67"/>
      <c r="C105" s="68"/>
      <c r="D105" s="68"/>
      <c r="E105" s="68"/>
      <c r="F105" s="68"/>
      <c r="G105" s="68"/>
      <c r="H105" s="68"/>
      <c r="I105" s="68"/>
      <c r="J105" s="68"/>
      <c r="K105" s="68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hidden="1"/>
    <row r="107" hidden="1"/>
    <row r="108" hidden="1"/>
    <row r="109" s="2" customFormat="1" ht="6.96" customHeight="1">
      <c r="A109" s="39"/>
      <c r="B109" s="69"/>
      <c r="C109" s="70"/>
      <c r="D109" s="70"/>
      <c r="E109" s="70"/>
      <c r="F109" s="70"/>
      <c r="G109" s="70"/>
      <c r="H109" s="70"/>
      <c r="I109" s="70"/>
      <c r="J109" s="70"/>
      <c r="K109" s="70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24.96" customHeight="1">
      <c r="A110" s="39"/>
      <c r="B110" s="40"/>
      <c r="C110" s="24" t="s">
        <v>129</v>
      </c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6.96" customHeight="1">
      <c r="A111" s="39"/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2" customHeight="1">
      <c r="A112" s="39"/>
      <c r="B112" s="40"/>
      <c r="C112" s="33" t="s">
        <v>16</v>
      </c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26.25" customHeight="1">
      <c r="A113" s="39"/>
      <c r="B113" s="40"/>
      <c r="C113" s="41"/>
      <c r="D113" s="41"/>
      <c r="E113" s="175" t="str">
        <f>E7</f>
        <v>Prostor mytí, objekt myčky a OLK – rozšíření -1.etapy stavby Revitalizace areálu TSHB</v>
      </c>
      <c r="F113" s="33"/>
      <c r="G113" s="33"/>
      <c r="H113" s="33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2" customHeight="1">
      <c r="A114" s="39"/>
      <c r="B114" s="40"/>
      <c r="C114" s="33" t="s">
        <v>116</v>
      </c>
      <c r="D114" s="41"/>
      <c r="E114" s="41"/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6.5" customHeight="1">
      <c r="A115" s="39"/>
      <c r="B115" s="40"/>
      <c r="C115" s="41"/>
      <c r="D115" s="41"/>
      <c r="E115" s="77" t="str">
        <f>E9</f>
        <v>SO 02 - Statika opěrných zdí</v>
      </c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6.96" customHeight="1">
      <c r="A116" s="39"/>
      <c r="B116" s="40"/>
      <c r="C116" s="41"/>
      <c r="D116" s="41"/>
      <c r="E116" s="41"/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20</v>
      </c>
      <c r="D117" s="41"/>
      <c r="E117" s="41"/>
      <c r="F117" s="28" t="str">
        <f>F12</f>
        <v>Havlíčkův Brod</v>
      </c>
      <c r="G117" s="41"/>
      <c r="H117" s="41"/>
      <c r="I117" s="33" t="s">
        <v>22</v>
      </c>
      <c r="J117" s="80" t="str">
        <f>IF(J12="","",J12)</f>
        <v>18. 5. 2026</v>
      </c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6.96" customHeight="1">
      <c r="A118" s="39"/>
      <c r="B118" s="40"/>
      <c r="C118" s="41"/>
      <c r="D118" s="41"/>
      <c r="E118" s="41"/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25.65" customHeight="1">
      <c r="A119" s="39"/>
      <c r="B119" s="40"/>
      <c r="C119" s="33" t="s">
        <v>24</v>
      </c>
      <c r="D119" s="41"/>
      <c r="E119" s="41"/>
      <c r="F119" s="28" t="str">
        <f>E15</f>
        <v>Technické služby Havlíčkův Brod</v>
      </c>
      <c r="G119" s="41"/>
      <c r="H119" s="41"/>
      <c r="I119" s="33" t="s">
        <v>31</v>
      </c>
      <c r="J119" s="37" t="str">
        <f>E21</f>
        <v>DMC Havlíčkův Brod s.r.o.</v>
      </c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5.15" customHeight="1">
      <c r="A120" s="39"/>
      <c r="B120" s="40"/>
      <c r="C120" s="33" t="s">
        <v>29</v>
      </c>
      <c r="D120" s="41"/>
      <c r="E120" s="41"/>
      <c r="F120" s="28" t="str">
        <f>IF(E18="","",E18)</f>
        <v>Vyplň údaj</v>
      </c>
      <c r="G120" s="41"/>
      <c r="H120" s="41"/>
      <c r="I120" s="33" t="s">
        <v>35</v>
      </c>
      <c r="J120" s="37" t="str">
        <f>E24</f>
        <v xml:space="preserve"> 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0.32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11" customFormat="1" ht="29.28" customHeight="1">
      <c r="A122" s="192"/>
      <c r="B122" s="193"/>
      <c r="C122" s="194" t="s">
        <v>130</v>
      </c>
      <c r="D122" s="195" t="s">
        <v>62</v>
      </c>
      <c r="E122" s="195" t="s">
        <v>58</v>
      </c>
      <c r="F122" s="195" t="s">
        <v>59</v>
      </c>
      <c r="G122" s="195" t="s">
        <v>131</v>
      </c>
      <c r="H122" s="195" t="s">
        <v>132</v>
      </c>
      <c r="I122" s="195" t="s">
        <v>133</v>
      </c>
      <c r="J122" s="196" t="s">
        <v>123</v>
      </c>
      <c r="K122" s="197" t="s">
        <v>134</v>
      </c>
      <c r="L122" s="198"/>
      <c r="M122" s="101" t="s">
        <v>1</v>
      </c>
      <c r="N122" s="102" t="s">
        <v>41</v>
      </c>
      <c r="O122" s="102" t="s">
        <v>135</v>
      </c>
      <c r="P122" s="102" t="s">
        <v>136</v>
      </c>
      <c r="Q122" s="102" t="s">
        <v>137</v>
      </c>
      <c r="R122" s="102" t="s">
        <v>138</v>
      </c>
      <c r="S122" s="102" t="s">
        <v>139</v>
      </c>
      <c r="T122" s="103" t="s">
        <v>140</v>
      </c>
      <c r="U122" s="192"/>
      <c r="V122" s="192"/>
      <c r="W122" s="192"/>
      <c r="X122" s="192"/>
      <c r="Y122" s="192"/>
      <c r="Z122" s="192"/>
      <c r="AA122" s="192"/>
      <c r="AB122" s="192"/>
      <c r="AC122" s="192"/>
      <c r="AD122" s="192"/>
      <c r="AE122" s="192"/>
    </row>
    <row r="123" s="2" customFormat="1" ht="22.8" customHeight="1">
      <c r="A123" s="39"/>
      <c r="B123" s="40"/>
      <c r="C123" s="108" t="s">
        <v>141</v>
      </c>
      <c r="D123" s="41"/>
      <c r="E123" s="41"/>
      <c r="F123" s="41"/>
      <c r="G123" s="41"/>
      <c r="H123" s="41"/>
      <c r="I123" s="41"/>
      <c r="J123" s="199">
        <f>BK123</f>
        <v>0</v>
      </c>
      <c r="K123" s="41"/>
      <c r="L123" s="45"/>
      <c r="M123" s="104"/>
      <c r="N123" s="200"/>
      <c r="O123" s="105"/>
      <c r="P123" s="201">
        <f>P124</f>
        <v>0</v>
      </c>
      <c r="Q123" s="105"/>
      <c r="R123" s="201">
        <f>R124</f>
        <v>20.762007020000002</v>
      </c>
      <c r="S123" s="105"/>
      <c r="T123" s="202">
        <f>T124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18" t="s">
        <v>76</v>
      </c>
      <c r="AU123" s="18" t="s">
        <v>125</v>
      </c>
      <c r="BK123" s="203">
        <f>BK124</f>
        <v>0</v>
      </c>
    </row>
    <row r="124" s="12" customFormat="1" ht="25.92" customHeight="1">
      <c r="A124" s="12"/>
      <c r="B124" s="204"/>
      <c r="C124" s="205"/>
      <c r="D124" s="206" t="s">
        <v>76</v>
      </c>
      <c r="E124" s="207" t="s">
        <v>142</v>
      </c>
      <c r="F124" s="207" t="s">
        <v>210</v>
      </c>
      <c r="G124" s="205"/>
      <c r="H124" s="205"/>
      <c r="I124" s="208"/>
      <c r="J124" s="209">
        <f>BK124</f>
        <v>0</v>
      </c>
      <c r="K124" s="205"/>
      <c r="L124" s="210"/>
      <c r="M124" s="211"/>
      <c r="N124" s="212"/>
      <c r="O124" s="212"/>
      <c r="P124" s="213">
        <f>P125+P128+P135+P147+P150+P156</f>
        <v>0</v>
      </c>
      <c r="Q124" s="212"/>
      <c r="R124" s="213">
        <f>R125+R128+R135+R147+R150+R156</f>
        <v>20.762007020000002</v>
      </c>
      <c r="S124" s="212"/>
      <c r="T124" s="214">
        <f>T125+T128+T135+T147+T150+T156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15" t="s">
        <v>85</v>
      </c>
      <c r="AT124" s="216" t="s">
        <v>76</v>
      </c>
      <c r="AU124" s="216" t="s">
        <v>77</v>
      </c>
      <c r="AY124" s="215" t="s">
        <v>144</v>
      </c>
      <c r="BK124" s="217">
        <f>BK125+BK128+BK135+BK147+BK150+BK156</f>
        <v>0</v>
      </c>
    </row>
    <row r="125" s="12" customFormat="1" ht="22.8" customHeight="1">
      <c r="A125" s="12"/>
      <c r="B125" s="204"/>
      <c r="C125" s="205"/>
      <c r="D125" s="206" t="s">
        <v>76</v>
      </c>
      <c r="E125" s="218" t="s">
        <v>85</v>
      </c>
      <c r="F125" s="218" t="s">
        <v>211</v>
      </c>
      <c r="G125" s="205"/>
      <c r="H125" s="205"/>
      <c r="I125" s="208"/>
      <c r="J125" s="219">
        <f>BK125</f>
        <v>0</v>
      </c>
      <c r="K125" s="205"/>
      <c r="L125" s="210"/>
      <c r="M125" s="211"/>
      <c r="N125" s="212"/>
      <c r="O125" s="212"/>
      <c r="P125" s="213">
        <f>SUM(P126:P127)</f>
        <v>0</v>
      </c>
      <c r="Q125" s="212"/>
      <c r="R125" s="213">
        <f>SUM(R126:R127)</f>
        <v>0</v>
      </c>
      <c r="S125" s="212"/>
      <c r="T125" s="214">
        <f>SUM(T126:T127)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15" t="s">
        <v>85</v>
      </c>
      <c r="AT125" s="216" t="s">
        <v>76</v>
      </c>
      <c r="AU125" s="216" t="s">
        <v>85</v>
      </c>
      <c r="AY125" s="215" t="s">
        <v>144</v>
      </c>
      <c r="BK125" s="217">
        <f>SUM(BK126:BK127)</f>
        <v>0</v>
      </c>
    </row>
    <row r="126" s="2" customFormat="1" ht="24.15" customHeight="1">
      <c r="A126" s="39"/>
      <c r="B126" s="40"/>
      <c r="C126" s="220" t="s">
        <v>85</v>
      </c>
      <c r="D126" s="220" t="s">
        <v>147</v>
      </c>
      <c r="E126" s="221" t="s">
        <v>401</v>
      </c>
      <c r="F126" s="222" t="s">
        <v>402</v>
      </c>
      <c r="G126" s="223" t="s">
        <v>214</v>
      </c>
      <c r="H126" s="224">
        <v>7.7400000000000002</v>
      </c>
      <c r="I126" s="225"/>
      <c r="J126" s="226">
        <f>ROUND(I126*H126,2)</f>
        <v>0</v>
      </c>
      <c r="K126" s="227"/>
      <c r="L126" s="45"/>
      <c r="M126" s="228" t="s">
        <v>1</v>
      </c>
      <c r="N126" s="229" t="s">
        <v>42</v>
      </c>
      <c r="O126" s="92"/>
      <c r="P126" s="230">
        <f>O126*H126</f>
        <v>0</v>
      </c>
      <c r="Q126" s="230">
        <v>0</v>
      </c>
      <c r="R126" s="230">
        <f>Q126*H126</f>
        <v>0</v>
      </c>
      <c r="S126" s="230">
        <v>0</v>
      </c>
      <c r="T126" s="231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32" t="s">
        <v>143</v>
      </c>
      <c r="AT126" s="232" t="s">
        <v>147</v>
      </c>
      <c r="AU126" s="232" t="s">
        <v>87</v>
      </c>
      <c r="AY126" s="18" t="s">
        <v>144</v>
      </c>
      <c r="BE126" s="233">
        <f>IF(N126="základní",J126,0)</f>
        <v>0</v>
      </c>
      <c r="BF126" s="233">
        <f>IF(N126="snížená",J126,0)</f>
        <v>0</v>
      </c>
      <c r="BG126" s="233">
        <f>IF(N126="zákl. přenesená",J126,0)</f>
        <v>0</v>
      </c>
      <c r="BH126" s="233">
        <f>IF(N126="sníž. přenesená",J126,0)</f>
        <v>0</v>
      </c>
      <c r="BI126" s="233">
        <f>IF(N126="nulová",J126,0)</f>
        <v>0</v>
      </c>
      <c r="BJ126" s="18" t="s">
        <v>85</v>
      </c>
      <c r="BK126" s="233">
        <f>ROUND(I126*H126,2)</f>
        <v>0</v>
      </c>
      <c r="BL126" s="18" t="s">
        <v>143</v>
      </c>
      <c r="BM126" s="232" t="s">
        <v>403</v>
      </c>
    </row>
    <row r="127" s="13" customFormat="1">
      <c r="A127" s="13"/>
      <c r="B127" s="243"/>
      <c r="C127" s="244"/>
      <c r="D127" s="234" t="s">
        <v>216</v>
      </c>
      <c r="E127" s="245" t="s">
        <v>1</v>
      </c>
      <c r="F127" s="246" t="s">
        <v>404</v>
      </c>
      <c r="G127" s="244"/>
      <c r="H127" s="247">
        <v>7.7400000000000002</v>
      </c>
      <c r="I127" s="248"/>
      <c r="J127" s="244"/>
      <c r="K127" s="244"/>
      <c r="L127" s="249"/>
      <c r="M127" s="250"/>
      <c r="N127" s="251"/>
      <c r="O127" s="251"/>
      <c r="P127" s="251"/>
      <c r="Q127" s="251"/>
      <c r="R127" s="251"/>
      <c r="S127" s="251"/>
      <c r="T127" s="252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53" t="s">
        <v>216</v>
      </c>
      <c r="AU127" s="253" t="s">
        <v>87</v>
      </c>
      <c r="AV127" s="13" t="s">
        <v>87</v>
      </c>
      <c r="AW127" s="13" t="s">
        <v>34</v>
      </c>
      <c r="AX127" s="13" t="s">
        <v>85</v>
      </c>
      <c r="AY127" s="253" t="s">
        <v>144</v>
      </c>
    </row>
    <row r="128" s="12" customFormat="1" ht="22.8" customHeight="1">
      <c r="A128" s="12"/>
      <c r="B128" s="204"/>
      <c r="C128" s="205"/>
      <c r="D128" s="206" t="s">
        <v>76</v>
      </c>
      <c r="E128" s="218" t="s">
        <v>87</v>
      </c>
      <c r="F128" s="218" t="s">
        <v>405</v>
      </c>
      <c r="G128" s="205"/>
      <c r="H128" s="205"/>
      <c r="I128" s="208"/>
      <c r="J128" s="219">
        <f>BK128</f>
        <v>0</v>
      </c>
      <c r="K128" s="205"/>
      <c r="L128" s="210"/>
      <c r="M128" s="211"/>
      <c r="N128" s="212"/>
      <c r="O128" s="212"/>
      <c r="P128" s="213">
        <f>SUM(P129:P134)</f>
        <v>0</v>
      </c>
      <c r="Q128" s="212"/>
      <c r="R128" s="213">
        <f>SUM(R129:R134)</f>
        <v>2.68286202</v>
      </c>
      <c r="S128" s="212"/>
      <c r="T128" s="214">
        <f>SUM(T129:T134)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15" t="s">
        <v>85</v>
      </c>
      <c r="AT128" s="216" t="s">
        <v>76</v>
      </c>
      <c r="AU128" s="216" t="s">
        <v>85</v>
      </c>
      <c r="AY128" s="215" t="s">
        <v>144</v>
      </c>
      <c r="BK128" s="217">
        <f>SUM(BK129:BK134)</f>
        <v>0</v>
      </c>
    </row>
    <row r="129" s="2" customFormat="1" ht="16.5" customHeight="1">
      <c r="A129" s="39"/>
      <c r="B129" s="40"/>
      <c r="C129" s="220" t="s">
        <v>87</v>
      </c>
      <c r="D129" s="220" t="s">
        <v>147</v>
      </c>
      <c r="E129" s="221" t="s">
        <v>406</v>
      </c>
      <c r="F129" s="222" t="s">
        <v>407</v>
      </c>
      <c r="G129" s="223" t="s">
        <v>229</v>
      </c>
      <c r="H129" s="224">
        <v>1.161</v>
      </c>
      <c r="I129" s="225"/>
      <c r="J129" s="226">
        <f>ROUND(I129*H129,2)</f>
        <v>0</v>
      </c>
      <c r="K129" s="227"/>
      <c r="L129" s="45"/>
      <c r="M129" s="228" t="s">
        <v>1</v>
      </c>
      <c r="N129" s="229" t="s">
        <v>42</v>
      </c>
      <c r="O129" s="92"/>
      <c r="P129" s="230">
        <f>O129*H129</f>
        <v>0</v>
      </c>
      <c r="Q129" s="230">
        <v>2.3010199999999998</v>
      </c>
      <c r="R129" s="230">
        <f>Q129*H129</f>
        <v>2.67148422</v>
      </c>
      <c r="S129" s="230">
        <v>0</v>
      </c>
      <c r="T129" s="231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2" t="s">
        <v>143</v>
      </c>
      <c r="AT129" s="232" t="s">
        <v>147</v>
      </c>
      <c r="AU129" s="232" t="s">
        <v>87</v>
      </c>
      <c r="AY129" s="18" t="s">
        <v>144</v>
      </c>
      <c r="BE129" s="233">
        <f>IF(N129="základní",J129,0)</f>
        <v>0</v>
      </c>
      <c r="BF129" s="233">
        <f>IF(N129="snížená",J129,0)</f>
        <v>0</v>
      </c>
      <c r="BG129" s="233">
        <f>IF(N129="zákl. přenesená",J129,0)</f>
        <v>0</v>
      </c>
      <c r="BH129" s="233">
        <f>IF(N129="sníž. přenesená",J129,0)</f>
        <v>0</v>
      </c>
      <c r="BI129" s="233">
        <f>IF(N129="nulová",J129,0)</f>
        <v>0</v>
      </c>
      <c r="BJ129" s="18" t="s">
        <v>85</v>
      </c>
      <c r="BK129" s="233">
        <f>ROUND(I129*H129,2)</f>
        <v>0</v>
      </c>
      <c r="BL129" s="18" t="s">
        <v>143</v>
      </c>
      <c r="BM129" s="232" t="s">
        <v>408</v>
      </c>
    </row>
    <row r="130" s="13" customFormat="1">
      <c r="A130" s="13"/>
      <c r="B130" s="243"/>
      <c r="C130" s="244"/>
      <c r="D130" s="234" t="s">
        <v>216</v>
      </c>
      <c r="E130" s="245" t="s">
        <v>1</v>
      </c>
      <c r="F130" s="246" t="s">
        <v>409</v>
      </c>
      <c r="G130" s="244"/>
      <c r="H130" s="247">
        <v>1.161</v>
      </c>
      <c r="I130" s="248"/>
      <c r="J130" s="244"/>
      <c r="K130" s="244"/>
      <c r="L130" s="249"/>
      <c r="M130" s="250"/>
      <c r="N130" s="251"/>
      <c r="O130" s="251"/>
      <c r="P130" s="251"/>
      <c r="Q130" s="251"/>
      <c r="R130" s="251"/>
      <c r="S130" s="251"/>
      <c r="T130" s="252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53" t="s">
        <v>216</v>
      </c>
      <c r="AU130" s="253" t="s">
        <v>87</v>
      </c>
      <c r="AV130" s="13" t="s">
        <v>87</v>
      </c>
      <c r="AW130" s="13" t="s">
        <v>34</v>
      </c>
      <c r="AX130" s="13" t="s">
        <v>85</v>
      </c>
      <c r="AY130" s="253" t="s">
        <v>144</v>
      </c>
    </row>
    <row r="131" s="2" customFormat="1" ht="16.5" customHeight="1">
      <c r="A131" s="39"/>
      <c r="B131" s="40"/>
      <c r="C131" s="220" t="s">
        <v>159</v>
      </c>
      <c r="D131" s="220" t="s">
        <v>147</v>
      </c>
      <c r="E131" s="221" t="s">
        <v>410</v>
      </c>
      <c r="F131" s="222" t="s">
        <v>411</v>
      </c>
      <c r="G131" s="223" t="s">
        <v>214</v>
      </c>
      <c r="H131" s="224">
        <v>3.8700000000000001</v>
      </c>
      <c r="I131" s="225"/>
      <c r="J131" s="226">
        <f>ROUND(I131*H131,2)</f>
        <v>0</v>
      </c>
      <c r="K131" s="227"/>
      <c r="L131" s="45"/>
      <c r="M131" s="228" t="s">
        <v>1</v>
      </c>
      <c r="N131" s="229" t="s">
        <v>42</v>
      </c>
      <c r="O131" s="92"/>
      <c r="P131" s="230">
        <f>O131*H131</f>
        <v>0</v>
      </c>
      <c r="Q131" s="230">
        <v>0.0029399999999999999</v>
      </c>
      <c r="R131" s="230">
        <f>Q131*H131</f>
        <v>0.0113778</v>
      </c>
      <c r="S131" s="230">
        <v>0</v>
      </c>
      <c r="T131" s="231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2" t="s">
        <v>143</v>
      </c>
      <c r="AT131" s="232" t="s">
        <v>147</v>
      </c>
      <c r="AU131" s="232" t="s">
        <v>87</v>
      </c>
      <c r="AY131" s="18" t="s">
        <v>144</v>
      </c>
      <c r="BE131" s="233">
        <f>IF(N131="základní",J131,0)</f>
        <v>0</v>
      </c>
      <c r="BF131" s="233">
        <f>IF(N131="snížená",J131,0)</f>
        <v>0</v>
      </c>
      <c r="BG131" s="233">
        <f>IF(N131="zákl. přenesená",J131,0)</f>
        <v>0</v>
      </c>
      <c r="BH131" s="233">
        <f>IF(N131="sníž. přenesená",J131,0)</f>
        <v>0</v>
      </c>
      <c r="BI131" s="233">
        <f>IF(N131="nulová",J131,0)</f>
        <v>0</v>
      </c>
      <c r="BJ131" s="18" t="s">
        <v>85</v>
      </c>
      <c r="BK131" s="233">
        <f>ROUND(I131*H131,2)</f>
        <v>0</v>
      </c>
      <c r="BL131" s="18" t="s">
        <v>143</v>
      </c>
      <c r="BM131" s="232" t="s">
        <v>412</v>
      </c>
    </row>
    <row r="132" s="13" customFormat="1">
      <c r="A132" s="13"/>
      <c r="B132" s="243"/>
      <c r="C132" s="244"/>
      <c r="D132" s="234" t="s">
        <v>216</v>
      </c>
      <c r="E132" s="245" t="s">
        <v>1</v>
      </c>
      <c r="F132" s="246" t="s">
        <v>413</v>
      </c>
      <c r="G132" s="244"/>
      <c r="H132" s="247">
        <v>3.8700000000000001</v>
      </c>
      <c r="I132" s="248"/>
      <c r="J132" s="244"/>
      <c r="K132" s="244"/>
      <c r="L132" s="249"/>
      <c r="M132" s="250"/>
      <c r="N132" s="251"/>
      <c r="O132" s="251"/>
      <c r="P132" s="251"/>
      <c r="Q132" s="251"/>
      <c r="R132" s="251"/>
      <c r="S132" s="251"/>
      <c r="T132" s="252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53" t="s">
        <v>216</v>
      </c>
      <c r="AU132" s="253" t="s">
        <v>87</v>
      </c>
      <c r="AV132" s="13" t="s">
        <v>87</v>
      </c>
      <c r="AW132" s="13" t="s">
        <v>34</v>
      </c>
      <c r="AX132" s="13" t="s">
        <v>85</v>
      </c>
      <c r="AY132" s="253" t="s">
        <v>144</v>
      </c>
    </row>
    <row r="133" s="2" customFormat="1" ht="16.5" customHeight="1">
      <c r="A133" s="39"/>
      <c r="B133" s="40"/>
      <c r="C133" s="220" t="s">
        <v>143</v>
      </c>
      <c r="D133" s="220" t="s">
        <v>147</v>
      </c>
      <c r="E133" s="221" t="s">
        <v>414</v>
      </c>
      <c r="F133" s="222" t="s">
        <v>415</v>
      </c>
      <c r="G133" s="223" t="s">
        <v>214</v>
      </c>
      <c r="H133" s="224">
        <v>3.8700000000000001</v>
      </c>
      <c r="I133" s="225"/>
      <c r="J133" s="226">
        <f>ROUND(I133*H133,2)</f>
        <v>0</v>
      </c>
      <c r="K133" s="227"/>
      <c r="L133" s="45"/>
      <c r="M133" s="228" t="s">
        <v>1</v>
      </c>
      <c r="N133" s="229" t="s">
        <v>42</v>
      </c>
      <c r="O133" s="92"/>
      <c r="P133" s="230">
        <f>O133*H133</f>
        <v>0</v>
      </c>
      <c r="Q133" s="230">
        <v>0</v>
      </c>
      <c r="R133" s="230">
        <f>Q133*H133</f>
        <v>0</v>
      </c>
      <c r="S133" s="230">
        <v>0</v>
      </c>
      <c r="T133" s="231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2" t="s">
        <v>143</v>
      </c>
      <c r="AT133" s="232" t="s">
        <v>147</v>
      </c>
      <c r="AU133" s="232" t="s">
        <v>87</v>
      </c>
      <c r="AY133" s="18" t="s">
        <v>144</v>
      </c>
      <c r="BE133" s="233">
        <f>IF(N133="základní",J133,0)</f>
        <v>0</v>
      </c>
      <c r="BF133" s="233">
        <f>IF(N133="snížená",J133,0)</f>
        <v>0</v>
      </c>
      <c r="BG133" s="233">
        <f>IF(N133="zákl. přenesená",J133,0)</f>
        <v>0</v>
      </c>
      <c r="BH133" s="233">
        <f>IF(N133="sníž. přenesená",J133,0)</f>
        <v>0</v>
      </c>
      <c r="BI133" s="233">
        <f>IF(N133="nulová",J133,0)</f>
        <v>0</v>
      </c>
      <c r="BJ133" s="18" t="s">
        <v>85</v>
      </c>
      <c r="BK133" s="233">
        <f>ROUND(I133*H133,2)</f>
        <v>0</v>
      </c>
      <c r="BL133" s="18" t="s">
        <v>143</v>
      </c>
      <c r="BM133" s="232" t="s">
        <v>416</v>
      </c>
    </row>
    <row r="134" s="13" customFormat="1">
      <c r="A134" s="13"/>
      <c r="B134" s="243"/>
      <c r="C134" s="244"/>
      <c r="D134" s="234" t="s">
        <v>216</v>
      </c>
      <c r="E134" s="245" t="s">
        <v>1</v>
      </c>
      <c r="F134" s="246" t="s">
        <v>413</v>
      </c>
      <c r="G134" s="244"/>
      <c r="H134" s="247">
        <v>3.8700000000000001</v>
      </c>
      <c r="I134" s="248"/>
      <c r="J134" s="244"/>
      <c r="K134" s="244"/>
      <c r="L134" s="249"/>
      <c r="M134" s="250"/>
      <c r="N134" s="251"/>
      <c r="O134" s="251"/>
      <c r="P134" s="251"/>
      <c r="Q134" s="251"/>
      <c r="R134" s="251"/>
      <c r="S134" s="251"/>
      <c r="T134" s="252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53" t="s">
        <v>216</v>
      </c>
      <c r="AU134" s="253" t="s">
        <v>87</v>
      </c>
      <c r="AV134" s="13" t="s">
        <v>87</v>
      </c>
      <c r="AW134" s="13" t="s">
        <v>34</v>
      </c>
      <c r="AX134" s="13" t="s">
        <v>85</v>
      </c>
      <c r="AY134" s="253" t="s">
        <v>144</v>
      </c>
    </row>
    <row r="135" s="12" customFormat="1" ht="22.8" customHeight="1">
      <c r="A135" s="12"/>
      <c r="B135" s="204"/>
      <c r="C135" s="205"/>
      <c r="D135" s="206" t="s">
        <v>76</v>
      </c>
      <c r="E135" s="218" t="s">
        <v>159</v>
      </c>
      <c r="F135" s="218" t="s">
        <v>417</v>
      </c>
      <c r="G135" s="205"/>
      <c r="H135" s="205"/>
      <c r="I135" s="208"/>
      <c r="J135" s="219">
        <f>BK135</f>
        <v>0</v>
      </c>
      <c r="K135" s="205"/>
      <c r="L135" s="210"/>
      <c r="M135" s="211"/>
      <c r="N135" s="212"/>
      <c r="O135" s="212"/>
      <c r="P135" s="213">
        <f>SUM(P136:P146)</f>
        <v>0</v>
      </c>
      <c r="Q135" s="212"/>
      <c r="R135" s="213">
        <f>SUM(R136:R146)</f>
        <v>17.3066484</v>
      </c>
      <c r="S135" s="212"/>
      <c r="T135" s="214">
        <f>SUM(T136:T146)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15" t="s">
        <v>85</v>
      </c>
      <c r="AT135" s="216" t="s">
        <v>76</v>
      </c>
      <c r="AU135" s="216" t="s">
        <v>85</v>
      </c>
      <c r="AY135" s="215" t="s">
        <v>144</v>
      </c>
      <c r="BK135" s="217">
        <f>SUM(BK136:BK146)</f>
        <v>0</v>
      </c>
    </row>
    <row r="136" s="2" customFormat="1" ht="37.8" customHeight="1">
      <c r="A136" s="39"/>
      <c r="B136" s="40"/>
      <c r="C136" s="220" t="s">
        <v>168</v>
      </c>
      <c r="D136" s="220" t="s">
        <v>147</v>
      </c>
      <c r="E136" s="221" t="s">
        <v>418</v>
      </c>
      <c r="F136" s="222" t="s">
        <v>419</v>
      </c>
      <c r="G136" s="223" t="s">
        <v>157</v>
      </c>
      <c r="H136" s="224">
        <v>14</v>
      </c>
      <c r="I136" s="225"/>
      <c r="J136" s="226">
        <f>ROUND(I136*H136,2)</f>
        <v>0</v>
      </c>
      <c r="K136" s="227"/>
      <c r="L136" s="45"/>
      <c r="M136" s="228" t="s">
        <v>1</v>
      </c>
      <c r="N136" s="229" t="s">
        <v>42</v>
      </c>
      <c r="O136" s="92"/>
      <c r="P136" s="230">
        <f>O136*H136</f>
        <v>0</v>
      </c>
      <c r="Q136" s="230">
        <v>0</v>
      </c>
      <c r="R136" s="230">
        <f>Q136*H136</f>
        <v>0</v>
      </c>
      <c r="S136" s="230">
        <v>0</v>
      </c>
      <c r="T136" s="231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2" t="s">
        <v>143</v>
      </c>
      <c r="AT136" s="232" t="s">
        <v>147</v>
      </c>
      <c r="AU136" s="232" t="s">
        <v>87</v>
      </c>
      <c r="AY136" s="18" t="s">
        <v>144</v>
      </c>
      <c r="BE136" s="233">
        <f>IF(N136="základní",J136,0)</f>
        <v>0</v>
      </c>
      <c r="BF136" s="233">
        <f>IF(N136="snížená",J136,0)</f>
        <v>0</v>
      </c>
      <c r="BG136" s="233">
        <f>IF(N136="zákl. přenesená",J136,0)</f>
        <v>0</v>
      </c>
      <c r="BH136" s="233">
        <f>IF(N136="sníž. přenesená",J136,0)</f>
        <v>0</v>
      </c>
      <c r="BI136" s="233">
        <f>IF(N136="nulová",J136,0)</f>
        <v>0</v>
      </c>
      <c r="BJ136" s="18" t="s">
        <v>85</v>
      </c>
      <c r="BK136" s="233">
        <f>ROUND(I136*H136,2)</f>
        <v>0</v>
      </c>
      <c r="BL136" s="18" t="s">
        <v>143</v>
      </c>
      <c r="BM136" s="232" t="s">
        <v>420</v>
      </c>
    </row>
    <row r="137" s="2" customFormat="1">
      <c r="A137" s="39"/>
      <c r="B137" s="40"/>
      <c r="C137" s="41"/>
      <c r="D137" s="234" t="s">
        <v>153</v>
      </c>
      <c r="E137" s="41"/>
      <c r="F137" s="235" t="s">
        <v>421</v>
      </c>
      <c r="G137" s="41"/>
      <c r="H137" s="41"/>
      <c r="I137" s="236"/>
      <c r="J137" s="41"/>
      <c r="K137" s="41"/>
      <c r="L137" s="45"/>
      <c r="M137" s="237"/>
      <c r="N137" s="238"/>
      <c r="O137" s="92"/>
      <c r="P137" s="92"/>
      <c r="Q137" s="92"/>
      <c r="R137" s="92"/>
      <c r="S137" s="92"/>
      <c r="T137" s="93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T137" s="18" t="s">
        <v>153</v>
      </c>
      <c r="AU137" s="18" t="s">
        <v>87</v>
      </c>
    </row>
    <row r="138" s="2" customFormat="1" ht="16.5" customHeight="1">
      <c r="A138" s="39"/>
      <c r="B138" s="40"/>
      <c r="C138" s="265" t="s">
        <v>175</v>
      </c>
      <c r="D138" s="265" t="s">
        <v>254</v>
      </c>
      <c r="E138" s="266" t="s">
        <v>422</v>
      </c>
      <c r="F138" s="267" t="s">
        <v>423</v>
      </c>
      <c r="G138" s="268" t="s">
        <v>224</v>
      </c>
      <c r="H138" s="269">
        <v>7</v>
      </c>
      <c r="I138" s="270"/>
      <c r="J138" s="271">
        <f>ROUND(I138*H138,2)</f>
        <v>0</v>
      </c>
      <c r="K138" s="272"/>
      <c r="L138" s="273"/>
      <c r="M138" s="274" t="s">
        <v>1</v>
      </c>
      <c r="N138" s="275" t="s">
        <v>42</v>
      </c>
      <c r="O138" s="92"/>
      <c r="P138" s="230">
        <f>O138*H138</f>
        <v>0</v>
      </c>
      <c r="Q138" s="230">
        <v>0.00064999999999999997</v>
      </c>
      <c r="R138" s="230">
        <f>Q138*H138</f>
        <v>0.0045500000000000002</v>
      </c>
      <c r="S138" s="230">
        <v>0</v>
      </c>
      <c r="T138" s="231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2" t="s">
        <v>185</v>
      </c>
      <c r="AT138" s="232" t="s">
        <v>254</v>
      </c>
      <c r="AU138" s="232" t="s">
        <v>87</v>
      </c>
      <c r="AY138" s="18" t="s">
        <v>144</v>
      </c>
      <c r="BE138" s="233">
        <f>IF(N138="základní",J138,0)</f>
        <v>0</v>
      </c>
      <c r="BF138" s="233">
        <f>IF(N138="snížená",J138,0)</f>
        <v>0</v>
      </c>
      <c r="BG138" s="233">
        <f>IF(N138="zákl. přenesená",J138,0)</f>
        <v>0</v>
      </c>
      <c r="BH138" s="233">
        <f>IF(N138="sníž. přenesená",J138,0)</f>
        <v>0</v>
      </c>
      <c r="BI138" s="233">
        <f>IF(N138="nulová",J138,0)</f>
        <v>0</v>
      </c>
      <c r="BJ138" s="18" t="s">
        <v>85</v>
      </c>
      <c r="BK138" s="233">
        <f>ROUND(I138*H138,2)</f>
        <v>0</v>
      </c>
      <c r="BL138" s="18" t="s">
        <v>143</v>
      </c>
      <c r="BM138" s="232" t="s">
        <v>424</v>
      </c>
    </row>
    <row r="139" s="2" customFormat="1" ht="24.15" customHeight="1">
      <c r="A139" s="39"/>
      <c r="B139" s="40"/>
      <c r="C139" s="220" t="s">
        <v>180</v>
      </c>
      <c r="D139" s="220" t="s">
        <v>147</v>
      </c>
      <c r="E139" s="221" t="s">
        <v>425</v>
      </c>
      <c r="F139" s="222" t="s">
        <v>426</v>
      </c>
      <c r="G139" s="223" t="s">
        <v>229</v>
      </c>
      <c r="H139" s="224">
        <v>6.7000000000000002</v>
      </c>
      <c r="I139" s="225"/>
      <c r="J139" s="226">
        <f>ROUND(I139*H139,2)</f>
        <v>0</v>
      </c>
      <c r="K139" s="227"/>
      <c r="L139" s="45"/>
      <c r="M139" s="228" t="s">
        <v>1</v>
      </c>
      <c r="N139" s="229" t="s">
        <v>42</v>
      </c>
      <c r="O139" s="92"/>
      <c r="P139" s="230">
        <f>O139*H139</f>
        <v>0</v>
      </c>
      <c r="Q139" s="230">
        <v>2.5018699999999998</v>
      </c>
      <c r="R139" s="230">
        <f>Q139*H139</f>
        <v>16.762529000000001</v>
      </c>
      <c r="S139" s="230">
        <v>0</v>
      </c>
      <c r="T139" s="231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2" t="s">
        <v>143</v>
      </c>
      <c r="AT139" s="232" t="s">
        <v>147</v>
      </c>
      <c r="AU139" s="232" t="s">
        <v>87</v>
      </c>
      <c r="AY139" s="18" t="s">
        <v>144</v>
      </c>
      <c r="BE139" s="233">
        <f>IF(N139="základní",J139,0)</f>
        <v>0</v>
      </c>
      <c r="BF139" s="233">
        <f>IF(N139="snížená",J139,0)</f>
        <v>0</v>
      </c>
      <c r="BG139" s="233">
        <f>IF(N139="zákl. přenesená",J139,0)</f>
        <v>0</v>
      </c>
      <c r="BH139" s="233">
        <f>IF(N139="sníž. přenesená",J139,0)</f>
        <v>0</v>
      </c>
      <c r="BI139" s="233">
        <f>IF(N139="nulová",J139,0)</f>
        <v>0</v>
      </c>
      <c r="BJ139" s="18" t="s">
        <v>85</v>
      </c>
      <c r="BK139" s="233">
        <f>ROUND(I139*H139,2)</f>
        <v>0</v>
      </c>
      <c r="BL139" s="18" t="s">
        <v>143</v>
      </c>
      <c r="BM139" s="232" t="s">
        <v>427</v>
      </c>
    </row>
    <row r="140" s="2" customFormat="1" ht="24.15" customHeight="1">
      <c r="A140" s="39"/>
      <c r="B140" s="40"/>
      <c r="C140" s="220" t="s">
        <v>185</v>
      </c>
      <c r="D140" s="220" t="s">
        <v>147</v>
      </c>
      <c r="E140" s="221" t="s">
        <v>428</v>
      </c>
      <c r="F140" s="222" t="s">
        <v>429</v>
      </c>
      <c r="G140" s="223" t="s">
        <v>214</v>
      </c>
      <c r="H140" s="224">
        <v>43</v>
      </c>
      <c r="I140" s="225"/>
      <c r="J140" s="226">
        <f>ROUND(I140*H140,2)</f>
        <v>0</v>
      </c>
      <c r="K140" s="227"/>
      <c r="L140" s="45"/>
      <c r="M140" s="228" t="s">
        <v>1</v>
      </c>
      <c r="N140" s="229" t="s">
        <v>42</v>
      </c>
      <c r="O140" s="92"/>
      <c r="P140" s="230">
        <f>O140*H140</f>
        <v>0</v>
      </c>
      <c r="Q140" s="230">
        <v>0.00346</v>
      </c>
      <c r="R140" s="230">
        <f>Q140*H140</f>
        <v>0.14878</v>
      </c>
      <c r="S140" s="230">
        <v>0</v>
      </c>
      <c r="T140" s="231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32" t="s">
        <v>143</v>
      </c>
      <c r="AT140" s="232" t="s">
        <v>147</v>
      </c>
      <c r="AU140" s="232" t="s">
        <v>87</v>
      </c>
      <c r="AY140" s="18" t="s">
        <v>144</v>
      </c>
      <c r="BE140" s="233">
        <f>IF(N140="základní",J140,0)</f>
        <v>0</v>
      </c>
      <c r="BF140" s="233">
        <f>IF(N140="snížená",J140,0)</f>
        <v>0</v>
      </c>
      <c r="BG140" s="233">
        <f>IF(N140="zákl. přenesená",J140,0)</f>
        <v>0</v>
      </c>
      <c r="BH140" s="233">
        <f>IF(N140="sníž. přenesená",J140,0)</f>
        <v>0</v>
      </c>
      <c r="BI140" s="233">
        <f>IF(N140="nulová",J140,0)</f>
        <v>0</v>
      </c>
      <c r="BJ140" s="18" t="s">
        <v>85</v>
      </c>
      <c r="BK140" s="233">
        <f>ROUND(I140*H140,2)</f>
        <v>0</v>
      </c>
      <c r="BL140" s="18" t="s">
        <v>143</v>
      </c>
      <c r="BM140" s="232" t="s">
        <v>430</v>
      </c>
    </row>
    <row r="141" s="2" customFormat="1">
      <c r="A141" s="39"/>
      <c r="B141" s="40"/>
      <c r="C141" s="41"/>
      <c r="D141" s="234" t="s">
        <v>153</v>
      </c>
      <c r="E141" s="41"/>
      <c r="F141" s="235" t="s">
        <v>431</v>
      </c>
      <c r="G141" s="41"/>
      <c r="H141" s="41"/>
      <c r="I141" s="236"/>
      <c r="J141" s="41"/>
      <c r="K141" s="41"/>
      <c r="L141" s="45"/>
      <c r="M141" s="237"/>
      <c r="N141" s="238"/>
      <c r="O141" s="92"/>
      <c r="P141" s="92"/>
      <c r="Q141" s="92"/>
      <c r="R141" s="92"/>
      <c r="S141" s="92"/>
      <c r="T141" s="93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T141" s="18" t="s">
        <v>153</v>
      </c>
      <c r="AU141" s="18" t="s">
        <v>87</v>
      </c>
    </row>
    <row r="142" s="2" customFormat="1" ht="24.15" customHeight="1">
      <c r="A142" s="39"/>
      <c r="B142" s="40"/>
      <c r="C142" s="220" t="s">
        <v>190</v>
      </c>
      <c r="D142" s="220" t="s">
        <v>147</v>
      </c>
      <c r="E142" s="221" t="s">
        <v>432</v>
      </c>
      <c r="F142" s="222" t="s">
        <v>433</v>
      </c>
      <c r="G142" s="223" t="s">
        <v>214</v>
      </c>
      <c r="H142" s="224">
        <v>43</v>
      </c>
      <c r="I142" s="225"/>
      <c r="J142" s="226">
        <f>ROUND(I142*H142,2)</f>
        <v>0</v>
      </c>
      <c r="K142" s="227"/>
      <c r="L142" s="45"/>
      <c r="M142" s="228" t="s">
        <v>1</v>
      </c>
      <c r="N142" s="229" t="s">
        <v>42</v>
      </c>
      <c r="O142" s="92"/>
      <c r="P142" s="230">
        <f>O142*H142</f>
        <v>0</v>
      </c>
      <c r="Q142" s="230">
        <v>0</v>
      </c>
      <c r="R142" s="230">
        <f>Q142*H142</f>
        <v>0</v>
      </c>
      <c r="S142" s="230">
        <v>0</v>
      </c>
      <c r="T142" s="231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2" t="s">
        <v>143</v>
      </c>
      <c r="AT142" s="232" t="s">
        <v>147</v>
      </c>
      <c r="AU142" s="232" t="s">
        <v>87</v>
      </c>
      <c r="AY142" s="18" t="s">
        <v>144</v>
      </c>
      <c r="BE142" s="233">
        <f>IF(N142="základní",J142,0)</f>
        <v>0</v>
      </c>
      <c r="BF142" s="233">
        <f>IF(N142="snížená",J142,0)</f>
        <v>0</v>
      </c>
      <c r="BG142" s="233">
        <f>IF(N142="zákl. přenesená",J142,0)</f>
        <v>0</v>
      </c>
      <c r="BH142" s="233">
        <f>IF(N142="sníž. přenesená",J142,0)</f>
        <v>0</v>
      </c>
      <c r="BI142" s="233">
        <f>IF(N142="nulová",J142,0)</f>
        <v>0</v>
      </c>
      <c r="BJ142" s="18" t="s">
        <v>85</v>
      </c>
      <c r="BK142" s="233">
        <f>ROUND(I142*H142,2)</f>
        <v>0</v>
      </c>
      <c r="BL142" s="18" t="s">
        <v>143</v>
      </c>
      <c r="BM142" s="232" t="s">
        <v>434</v>
      </c>
    </row>
    <row r="143" s="2" customFormat="1" ht="24.15" customHeight="1">
      <c r="A143" s="39"/>
      <c r="B143" s="40"/>
      <c r="C143" s="220" t="s">
        <v>195</v>
      </c>
      <c r="D143" s="220" t="s">
        <v>147</v>
      </c>
      <c r="E143" s="221" t="s">
        <v>435</v>
      </c>
      <c r="F143" s="222" t="s">
        <v>436</v>
      </c>
      <c r="G143" s="223" t="s">
        <v>214</v>
      </c>
      <c r="H143" s="224">
        <v>43</v>
      </c>
      <c r="I143" s="225"/>
      <c r="J143" s="226">
        <f>ROUND(I143*H143,2)</f>
        <v>0</v>
      </c>
      <c r="K143" s="227"/>
      <c r="L143" s="45"/>
      <c r="M143" s="228" t="s">
        <v>1</v>
      </c>
      <c r="N143" s="229" t="s">
        <v>42</v>
      </c>
      <c r="O143" s="92"/>
      <c r="P143" s="230">
        <f>O143*H143</f>
        <v>0</v>
      </c>
      <c r="Q143" s="230">
        <v>0.0025000000000000001</v>
      </c>
      <c r="R143" s="230">
        <f>Q143*H143</f>
        <v>0.1075</v>
      </c>
      <c r="S143" s="230">
        <v>0</v>
      </c>
      <c r="T143" s="231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2" t="s">
        <v>143</v>
      </c>
      <c r="AT143" s="232" t="s">
        <v>147</v>
      </c>
      <c r="AU143" s="232" t="s">
        <v>87</v>
      </c>
      <c r="AY143" s="18" t="s">
        <v>144</v>
      </c>
      <c r="BE143" s="233">
        <f>IF(N143="základní",J143,0)</f>
        <v>0</v>
      </c>
      <c r="BF143" s="233">
        <f>IF(N143="snížená",J143,0)</f>
        <v>0</v>
      </c>
      <c r="BG143" s="233">
        <f>IF(N143="zákl. přenesená",J143,0)</f>
        <v>0</v>
      </c>
      <c r="BH143" s="233">
        <f>IF(N143="sníž. přenesená",J143,0)</f>
        <v>0</v>
      </c>
      <c r="BI143" s="233">
        <f>IF(N143="nulová",J143,0)</f>
        <v>0</v>
      </c>
      <c r="BJ143" s="18" t="s">
        <v>85</v>
      </c>
      <c r="BK143" s="233">
        <f>ROUND(I143*H143,2)</f>
        <v>0</v>
      </c>
      <c r="BL143" s="18" t="s">
        <v>143</v>
      </c>
      <c r="BM143" s="232" t="s">
        <v>437</v>
      </c>
    </row>
    <row r="144" s="2" customFormat="1">
      <c r="A144" s="39"/>
      <c r="B144" s="40"/>
      <c r="C144" s="41"/>
      <c r="D144" s="234" t="s">
        <v>153</v>
      </c>
      <c r="E144" s="41"/>
      <c r="F144" s="235" t="s">
        <v>431</v>
      </c>
      <c r="G144" s="41"/>
      <c r="H144" s="41"/>
      <c r="I144" s="236"/>
      <c r="J144" s="41"/>
      <c r="K144" s="41"/>
      <c r="L144" s="45"/>
      <c r="M144" s="237"/>
      <c r="N144" s="238"/>
      <c r="O144" s="92"/>
      <c r="P144" s="92"/>
      <c r="Q144" s="92"/>
      <c r="R144" s="92"/>
      <c r="S144" s="92"/>
      <c r="T144" s="93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T144" s="18" t="s">
        <v>153</v>
      </c>
      <c r="AU144" s="18" t="s">
        <v>87</v>
      </c>
    </row>
    <row r="145" s="2" customFormat="1" ht="16.5" customHeight="1">
      <c r="A145" s="39"/>
      <c r="B145" s="40"/>
      <c r="C145" s="220" t="s">
        <v>268</v>
      </c>
      <c r="D145" s="220" t="s">
        <v>147</v>
      </c>
      <c r="E145" s="221" t="s">
        <v>438</v>
      </c>
      <c r="F145" s="222" t="s">
        <v>439</v>
      </c>
      <c r="G145" s="223" t="s">
        <v>257</v>
      </c>
      <c r="H145" s="224">
        <v>0.27000000000000002</v>
      </c>
      <c r="I145" s="225"/>
      <c r="J145" s="226">
        <f>ROUND(I145*H145,2)</f>
        <v>0</v>
      </c>
      <c r="K145" s="227"/>
      <c r="L145" s="45"/>
      <c r="M145" s="228" t="s">
        <v>1</v>
      </c>
      <c r="N145" s="229" t="s">
        <v>42</v>
      </c>
      <c r="O145" s="92"/>
      <c r="P145" s="230">
        <f>O145*H145</f>
        <v>0</v>
      </c>
      <c r="Q145" s="230">
        <v>1.04922</v>
      </c>
      <c r="R145" s="230">
        <f>Q145*H145</f>
        <v>0.28328940000000002</v>
      </c>
      <c r="S145" s="230">
        <v>0</v>
      </c>
      <c r="T145" s="231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2" t="s">
        <v>143</v>
      </c>
      <c r="AT145" s="232" t="s">
        <v>147</v>
      </c>
      <c r="AU145" s="232" t="s">
        <v>87</v>
      </c>
      <c r="AY145" s="18" t="s">
        <v>144</v>
      </c>
      <c r="BE145" s="233">
        <f>IF(N145="základní",J145,0)</f>
        <v>0</v>
      </c>
      <c r="BF145" s="233">
        <f>IF(N145="snížená",J145,0)</f>
        <v>0</v>
      </c>
      <c r="BG145" s="233">
        <f>IF(N145="zákl. přenesená",J145,0)</f>
        <v>0</v>
      </c>
      <c r="BH145" s="233">
        <f>IF(N145="sníž. přenesená",J145,0)</f>
        <v>0</v>
      </c>
      <c r="BI145" s="233">
        <f>IF(N145="nulová",J145,0)</f>
        <v>0</v>
      </c>
      <c r="BJ145" s="18" t="s">
        <v>85</v>
      </c>
      <c r="BK145" s="233">
        <f>ROUND(I145*H145,2)</f>
        <v>0</v>
      </c>
      <c r="BL145" s="18" t="s">
        <v>143</v>
      </c>
      <c r="BM145" s="232" t="s">
        <v>440</v>
      </c>
    </row>
    <row r="146" s="13" customFormat="1">
      <c r="A146" s="13"/>
      <c r="B146" s="243"/>
      <c r="C146" s="244"/>
      <c r="D146" s="234" t="s">
        <v>216</v>
      </c>
      <c r="E146" s="245" t="s">
        <v>1</v>
      </c>
      <c r="F146" s="246" t="s">
        <v>441</v>
      </c>
      <c r="G146" s="244"/>
      <c r="H146" s="247">
        <v>0.27000000000000002</v>
      </c>
      <c r="I146" s="248"/>
      <c r="J146" s="244"/>
      <c r="K146" s="244"/>
      <c r="L146" s="249"/>
      <c r="M146" s="250"/>
      <c r="N146" s="251"/>
      <c r="O146" s="251"/>
      <c r="P146" s="251"/>
      <c r="Q146" s="251"/>
      <c r="R146" s="251"/>
      <c r="S146" s="251"/>
      <c r="T146" s="25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53" t="s">
        <v>216</v>
      </c>
      <c r="AU146" s="253" t="s">
        <v>87</v>
      </c>
      <c r="AV146" s="13" t="s">
        <v>87</v>
      </c>
      <c r="AW146" s="13" t="s">
        <v>34</v>
      </c>
      <c r="AX146" s="13" t="s">
        <v>85</v>
      </c>
      <c r="AY146" s="253" t="s">
        <v>144</v>
      </c>
    </row>
    <row r="147" s="12" customFormat="1" ht="22.8" customHeight="1">
      <c r="A147" s="12"/>
      <c r="B147" s="204"/>
      <c r="C147" s="205"/>
      <c r="D147" s="206" t="s">
        <v>76</v>
      </c>
      <c r="E147" s="218" t="s">
        <v>175</v>
      </c>
      <c r="F147" s="218" t="s">
        <v>442</v>
      </c>
      <c r="G147" s="205"/>
      <c r="H147" s="205"/>
      <c r="I147" s="208"/>
      <c r="J147" s="219">
        <f>BK147</f>
        <v>0</v>
      </c>
      <c r="K147" s="205"/>
      <c r="L147" s="210"/>
      <c r="M147" s="211"/>
      <c r="N147" s="212"/>
      <c r="O147" s="212"/>
      <c r="P147" s="213">
        <f>SUM(P148:P149)</f>
        <v>0</v>
      </c>
      <c r="Q147" s="212"/>
      <c r="R147" s="213">
        <f>SUM(R148:R149)</f>
        <v>0.0018900000000000002</v>
      </c>
      <c r="S147" s="212"/>
      <c r="T147" s="214">
        <f>SUM(T148:T149)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215" t="s">
        <v>85</v>
      </c>
      <c r="AT147" s="216" t="s">
        <v>76</v>
      </c>
      <c r="AU147" s="216" t="s">
        <v>85</v>
      </c>
      <c r="AY147" s="215" t="s">
        <v>144</v>
      </c>
      <c r="BK147" s="217">
        <f>SUM(BK148:BK149)</f>
        <v>0</v>
      </c>
    </row>
    <row r="148" s="2" customFormat="1" ht="24.15" customHeight="1">
      <c r="A148" s="39"/>
      <c r="B148" s="40"/>
      <c r="C148" s="220" t="s">
        <v>8</v>
      </c>
      <c r="D148" s="220" t="s">
        <v>147</v>
      </c>
      <c r="E148" s="221" t="s">
        <v>443</v>
      </c>
      <c r="F148" s="222" t="s">
        <v>444</v>
      </c>
      <c r="G148" s="223" t="s">
        <v>214</v>
      </c>
      <c r="H148" s="224">
        <v>43</v>
      </c>
      <c r="I148" s="225"/>
      <c r="J148" s="226">
        <f>ROUND(I148*H148,2)</f>
        <v>0</v>
      </c>
      <c r="K148" s="227"/>
      <c r="L148" s="45"/>
      <c r="M148" s="228" t="s">
        <v>1</v>
      </c>
      <c r="N148" s="229" t="s">
        <v>42</v>
      </c>
      <c r="O148" s="92"/>
      <c r="P148" s="230">
        <f>O148*H148</f>
        <v>0</v>
      </c>
      <c r="Q148" s="230">
        <v>0</v>
      </c>
      <c r="R148" s="230">
        <f>Q148*H148</f>
        <v>0</v>
      </c>
      <c r="S148" s="230">
        <v>0</v>
      </c>
      <c r="T148" s="231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32" t="s">
        <v>143</v>
      </c>
      <c r="AT148" s="232" t="s">
        <v>147</v>
      </c>
      <c r="AU148" s="232" t="s">
        <v>87</v>
      </c>
      <c r="AY148" s="18" t="s">
        <v>144</v>
      </c>
      <c r="BE148" s="233">
        <f>IF(N148="základní",J148,0)</f>
        <v>0</v>
      </c>
      <c r="BF148" s="233">
        <f>IF(N148="snížená",J148,0)</f>
        <v>0</v>
      </c>
      <c r="BG148" s="233">
        <f>IF(N148="zákl. přenesená",J148,0)</f>
        <v>0</v>
      </c>
      <c r="BH148" s="233">
        <f>IF(N148="sníž. přenesená",J148,0)</f>
        <v>0</v>
      </c>
      <c r="BI148" s="233">
        <f>IF(N148="nulová",J148,0)</f>
        <v>0</v>
      </c>
      <c r="BJ148" s="18" t="s">
        <v>85</v>
      </c>
      <c r="BK148" s="233">
        <f>ROUND(I148*H148,2)</f>
        <v>0</v>
      </c>
      <c r="BL148" s="18" t="s">
        <v>143</v>
      </c>
      <c r="BM148" s="232" t="s">
        <v>445</v>
      </c>
    </row>
    <row r="149" s="2" customFormat="1" ht="24.15" customHeight="1">
      <c r="A149" s="39"/>
      <c r="B149" s="40"/>
      <c r="C149" s="220" t="s">
        <v>277</v>
      </c>
      <c r="D149" s="220" t="s">
        <v>147</v>
      </c>
      <c r="E149" s="221" t="s">
        <v>446</v>
      </c>
      <c r="F149" s="222" t="s">
        <v>447</v>
      </c>
      <c r="G149" s="223" t="s">
        <v>224</v>
      </c>
      <c r="H149" s="224">
        <v>9</v>
      </c>
      <c r="I149" s="225"/>
      <c r="J149" s="226">
        <f>ROUND(I149*H149,2)</f>
        <v>0</v>
      </c>
      <c r="K149" s="227"/>
      <c r="L149" s="45"/>
      <c r="M149" s="228" t="s">
        <v>1</v>
      </c>
      <c r="N149" s="229" t="s">
        <v>42</v>
      </c>
      <c r="O149" s="92"/>
      <c r="P149" s="230">
        <f>O149*H149</f>
        <v>0</v>
      </c>
      <c r="Q149" s="230">
        <v>0.00021000000000000001</v>
      </c>
      <c r="R149" s="230">
        <f>Q149*H149</f>
        <v>0.0018900000000000002</v>
      </c>
      <c r="S149" s="230">
        <v>0</v>
      </c>
      <c r="T149" s="231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2" t="s">
        <v>143</v>
      </c>
      <c r="AT149" s="232" t="s">
        <v>147</v>
      </c>
      <c r="AU149" s="232" t="s">
        <v>87</v>
      </c>
      <c r="AY149" s="18" t="s">
        <v>144</v>
      </c>
      <c r="BE149" s="233">
        <f>IF(N149="základní",J149,0)</f>
        <v>0</v>
      </c>
      <c r="BF149" s="233">
        <f>IF(N149="snížená",J149,0)</f>
        <v>0</v>
      </c>
      <c r="BG149" s="233">
        <f>IF(N149="zákl. přenesená",J149,0)</f>
        <v>0</v>
      </c>
      <c r="BH149" s="233">
        <f>IF(N149="sníž. přenesená",J149,0)</f>
        <v>0</v>
      </c>
      <c r="BI149" s="233">
        <f>IF(N149="nulová",J149,0)</f>
        <v>0</v>
      </c>
      <c r="BJ149" s="18" t="s">
        <v>85</v>
      </c>
      <c r="BK149" s="233">
        <f>ROUND(I149*H149,2)</f>
        <v>0</v>
      </c>
      <c r="BL149" s="18" t="s">
        <v>143</v>
      </c>
      <c r="BM149" s="232" t="s">
        <v>448</v>
      </c>
    </row>
    <row r="150" s="12" customFormat="1" ht="22.8" customHeight="1">
      <c r="A150" s="12"/>
      <c r="B150" s="204"/>
      <c r="C150" s="205"/>
      <c r="D150" s="206" t="s">
        <v>76</v>
      </c>
      <c r="E150" s="218" t="s">
        <v>190</v>
      </c>
      <c r="F150" s="218" t="s">
        <v>320</v>
      </c>
      <c r="G150" s="205"/>
      <c r="H150" s="205"/>
      <c r="I150" s="208"/>
      <c r="J150" s="219">
        <f>BK150</f>
        <v>0</v>
      </c>
      <c r="K150" s="205"/>
      <c r="L150" s="210"/>
      <c r="M150" s="211"/>
      <c r="N150" s="212"/>
      <c r="O150" s="212"/>
      <c r="P150" s="213">
        <f>SUM(P151:P155)</f>
        <v>0</v>
      </c>
      <c r="Q150" s="212"/>
      <c r="R150" s="213">
        <f>SUM(R151:R155)</f>
        <v>0.77060660000000003</v>
      </c>
      <c r="S150" s="212"/>
      <c r="T150" s="214">
        <f>SUM(T151:T155)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15" t="s">
        <v>85</v>
      </c>
      <c r="AT150" s="216" t="s">
        <v>76</v>
      </c>
      <c r="AU150" s="216" t="s">
        <v>85</v>
      </c>
      <c r="AY150" s="215" t="s">
        <v>144</v>
      </c>
      <c r="BK150" s="217">
        <f>SUM(BK151:BK155)</f>
        <v>0</v>
      </c>
    </row>
    <row r="151" s="2" customFormat="1" ht="33" customHeight="1">
      <c r="A151" s="39"/>
      <c r="B151" s="40"/>
      <c r="C151" s="220" t="s">
        <v>281</v>
      </c>
      <c r="D151" s="220" t="s">
        <v>147</v>
      </c>
      <c r="E151" s="221" t="s">
        <v>449</v>
      </c>
      <c r="F151" s="222" t="s">
        <v>450</v>
      </c>
      <c r="G151" s="223" t="s">
        <v>214</v>
      </c>
      <c r="H151" s="224">
        <v>43</v>
      </c>
      <c r="I151" s="225"/>
      <c r="J151" s="226">
        <f>ROUND(I151*H151,2)</f>
        <v>0</v>
      </c>
      <c r="K151" s="227"/>
      <c r="L151" s="45"/>
      <c r="M151" s="228" t="s">
        <v>1</v>
      </c>
      <c r="N151" s="229" t="s">
        <v>42</v>
      </c>
      <c r="O151" s="92"/>
      <c r="P151" s="230">
        <f>O151*H151</f>
        <v>0</v>
      </c>
      <c r="Q151" s="230">
        <v>0</v>
      </c>
      <c r="R151" s="230">
        <f>Q151*H151</f>
        <v>0</v>
      </c>
      <c r="S151" s="230">
        <v>0</v>
      </c>
      <c r="T151" s="231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32" t="s">
        <v>143</v>
      </c>
      <c r="AT151" s="232" t="s">
        <v>147</v>
      </c>
      <c r="AU151" s="232" t="s">
        <v>87</v>
      </c>
      <c r="AY151" s="18" t="s">
        <v>144</v>
      </c>
      <c r="BE151" s="233">
        <f>IF(N151="základní",J151,0)</f>
        <v>0</v>
      </c>
      <c r="BF151" s="233">
        <f>IF(N151="snížená",J151,0)</f>
        <v>0</v>
      </c>
      <c r="BG151" s="233">
        <f>IF(N151="zákl. přenesená",J151,0)</f>
        <v>0</v>
      </c>
      <c r="BH151" s="233">
        <f>IF(N151="sníž. přenesená",J151,0)</f>
        <v>0</v>
      </c>
      <c r="BI151" s="233">
        <f>IF(N151="nulová",J151,0)</f>
        <v>0</v>
      </c>
      <c r="BJ151" s="18" t="s">
        <v>85</v>
      </c>
      <c r="BK151" s="233">
        <f>ROUND(I151*H151,2)</f>
        <v>0</v>
      </c>
      <c r="BL151" s="18" t="s">
        <v>143</v>
      </c>
      <c r="BM151" s="232" t="s">
        <v>451</v>
      </c>
    </row>
    <row r="152" s="2" customFormat="1" ht="24.15" customHeight="1">
      <c r="A152" s="39"/>
      <c r="B152" s="40"/>
      <c r="C152" s="220" t="s">
        <v>304</v>
      </c>
      <c r="D152" s="220" t="s">
        <v>147</v>
      </c>
      <c r="E152" s="221" t="s">
        <v>452</v>
      </c>
      <c r="F152" s="222" t="s">
        <v>453</v>
      </c>
      <c r="G152" s="223" t="s">
        <v>224</v>
      </c>
      <c r="H152" s="224">
        <v>9</v>
      </c>
      <c r="I152" s="225"/>
      <c r="J152" s="226">
        <f>ROUND(I152*H152,2)</f>
        <v>0</v>
      </c>
      <c r="K152" s="227"/>
      <c r="L152" s="45"/>
      <c r="M152" s="228" t="s">
        <v>1</v>
      </c>
      <c r="N152" s="229" t="s">
        <v>42</v>
      </c>
      <c r="O152" s="92"/>
      <c r="P152" s="230">
        <f>O152*H152</f>
        <v>0</v>
      </c>
      <c r="Q152" s="230">
        <v>0.0020300000000000001</v>
      </c>
      <c r="R152" s="230">
        <f>Q152*H152</f>
        <v>0.018270000000000002</v>
      </c>
      <c r="S152" s="230">
        <v>0</v>
      </c>
      <c r="T152" s="231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32" t="s">
        <v>143</v>
      </c>
      <c r="AT152" s="232" t="s">
        <v>147</v>
      </c>
      <c r="AU152" s="232" t="s">
        <v>87</v>
      </c>
      <c r="AY152" s="18" t="s">
        <v>144</v>
      </c>
      <c r="BE152" s="233">
        <f>IF(N152="základní",J152,0)</f>
        <v>0</v>
      </c>
      <c r="BF152" s="233">
        <f>IF(N152="snížená",J152,0)</f>
        <v>0</v>
      </c>
      <c r="BG152" s="233">
        <f>IF(N152="zákl. přenesená",J152,0)</f>
        <v>0</v>
      </c>
      <c r="BH152" s="233">
        <f>IF(N152="sníž. přenesená",J152,0)</f>
        <v>0</v>
      </c>
      <c r="BI152" s="233">
        <f>IF(N152="nulová",J152,0)</f>
        <v>0</v>
      </c>
      <c r="BJ152" s="18" t="s">
        <v>85</v>
      </c>
      <c r="BK152" s="233">
        <f>ROUND(I152*H152,2)</f>
        <v>0</v>
      </c>
      <c r="BL152" s="18" t="s">
        <v>143</v>
      </c>
      <c r="BM152" s="232" t="s">
        <v>454</v>
      </c>
    </row>
    <row r="153" s="2" customFormat="1" ht="24.15" customHeight="1">
      <c r="A153" s="39"/>
      <c r="B153" s="40"/>
      <c r="C153" s="220" t="s">
        <v>290</v>
      </c>
      <c r="D153" s="220" t="s">
        <v>147</v>
      </c>
      <c r="E153" s="221" t="s">
        <v>455</v>
      </c>
      <c r="F153" s="222" t="s">
        <v>456</v>
      </c>
      <c r="G153" s="223" t="s">
        <v>214</v>
      </c>
      <c r="H153" s="224">
        <v>14.19</v>
      </c>
      <c r="I153" s="225"/>
      <c r="J153" s="226">
        <f>ROUND(I153*H153,2)</f>
        <v>0</v>
      </c>
      <c r="K153" s="227"/>
      <c r="L153" s="45"/>
      <c r="M153" s="228" t="s">
        <v>1</v>
      </c>
      <c r="N153" s="229" t="s">
        <v>42</v>
      </c>
      <c r="O153" s="92"/>
      <c r="P153" s="230">
        <f>O153*H153</f>
        <v>0</v>
      </c>
      <c r="Q153" s="230">
        <v>0.020140000000000002</v>
      </c>
      <c r="R153" s="230">
        <f>Q153*H153</f>
        <v>0.2857866</v>
      </c>
      <c r="S153" s="230">
        <v>0</v>
      </c>
      <c r="T153" s="231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32" t="s">
        <v>143</v>
      </c>
      <c r="AT153" s="232" t="s">
        <v>147</v>
      </c>
      <c r="AU153" s="232" t="s">
        <v>87</v>
      </c>
      <c r="AY153" s="18" t="s">
        <v>144</v>
      </c>
      <c r="BE153" s="233">
        <f>IF(N153="základní",J153,0)</f>
        <v>0</v>
      </c>
      <c r="BF153" s="233">
        <f>IF(N153="snížená",J153,0)</f>
        <v>0</v>
      </c>
      <c r="BG153" s="233">
        <f>IF(N153="zákl. přenesená",J153,0)</f>
        <v>0</v>
      </c>
      <c r="BH153" s="233">
        <f>IF(N153="sníž. přenesená",J153,0)</f>
        <v>0</v>
      </c>
      <c r="BI153" s="233">
        <f>IF(N153="nulová",J153,0)</f>
        <v>0</v>
      </c>
      <c r="BJ153" s="18" t="s">
        <v>85</v>
      </c>
      <c r="BK153" s="233">
        <f>ROUND(I153*H153,2)</f>
        <v>0</v>
      </c>
      <c r="BL153" s="18" t="s">
        <v>143</v>
      </c>
      <c r="BM153" s="232" t="s">
        <v>457</v>
      </c>
    </row>
    <row r="154" s="13" customFormat="1">
      <c r="A154" s="13"/>
      <c r="B154" s="243"/>
      <c r="C154" s="244"/>
      <c r="D154" s="234" t="s">
        <v>216</v>
      </c>
      <c r="E154" s="245" t="s">
        <v>1</v>
      </c>
      <c r="F154" s="246" t="s">
        <v>458</v>
      </c>
      <c r="G154" s="244"/>
      <c r="H154" s="247">
        <v>14.19</v>
      </c>
      <c r="I154" s="248"/>
      <c r="J154" s="244"/>
      <c r="K154" s="244"/>
      <c r="L154" s="249"/>
      <c r="M154" s="250"/>
      <c r="N154" s="251"/>
      <c r="O154" s="251"/>
      <c r="P154" s="251"/>
      <c r="Q154" s="251"/>
      <c r="R154" s="251"/>
      <c r="S154" s="251"/>
      <c r="T154" s="252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53" t="s">
        <v>216</v>
      </c>
      <c r="AU154" s="253" t="s">
        <v>87</v>
      </c>
      <c r="AV154" s="13" t="s">
        <v>87</v>
      </c>
      <c r="AW154" s="13" t="s">
        <v>34</v>
      </c>
      <c r="AX154" s="13" t="s">
        <v>85</v>
      </c>
      <c r="AY154" s="253" t="s">
        <v>144</v>
      </c>
    </row>
    <row r="155" s="2" customFormat="1" ht="33" customHeight="1">
      <c r="A155" s="39"/>
      <c r="B155" s="40"/>
      <c r="C155" s="220" t="s">
        <v>294</v>
      </c>
      <c r="D155" s="220" t="s">
        <v>147</v>
      </c>
      <c r="E155" s="221" t="s">
        <v>459</v>
      </c>
      <c r="F155" s="222" t="s">
        <v>460</v>
      </c>
      <c r="G155" s="223" t="s">
        <v>157</v>
      </c>
      <c r="H155" s="224">
        <v>301</v>
      </c>
      <c r="I155" s="225"/>
      <c r="J155" s="226">
        <f>ROUND(I155*H155,2)</f>
        <v>0</v>
      </c>
      <c r="K155" s="227"/>
      <c r="L155" s="45"/>
      <c r="M155" s="228" t="s">
        <v>1</v>
      </c>
      <c r="N155" s="229" t="s">
        <v>42</v>
      </c>
      <c r="O155" s="92"/>
      <c r="P155" s="230">
        <f>O155*H155</f>
        <v>0</v>
      </c>
      <c r="Q155" s="230">
        <v>0.00155</v>
      </c>
      <c r="R155" s="230">
        <f>Q155*H155</f>
        <v>0.46654999999999996</v>
      </c>
      <c r="S155" s="230">
        <v>0</v>
      </c>
      <c r="T155" s="231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32" t="s">
        <v>143</v>
      </c>
      <c r="AT155" s="232" t="s">
        <v>147</v>
      </c>
      <c r="AU155" s="232" t="s">
        <v>87</v>
      </c>
      <c r="AY155" s="18" t="s">
        <v>144</v>
      </c>
      <c r="BE155" s="233">
        <f>IF(N155="základní",J155,0)</f>
        <v>0</v>
      </c>
      <c r="BF155" s="233">
        <f>IF(N155="snížená",J155,0)</f>
        <v>0</v>
      </c>
      <c r="BG155" s="233">
        <f>IF(N155="zákl. přenesená",J155,0)</f>
        <v>0</v>
      </c>
      <c r="BH155" s="233">
        <f>IF(N155="sníž. přenesená",J155,0)</f>
        <v>0</v>
      </c>
      <c r="BI155" s="233">
        <f>IF(N155="nulová",J155,0)</f>
        <v>0</v>
      </c>
      <c r="BJ155" s="18" t="s">
        <v>85</v>
      </c>
      <c r="BK155" s="233">
        <f>ROUND(I155*H155,2)</f>
        <v>0</v>
      </c>
      <c r="BL155" s="18" t="s">
        <v>143</v>
      </c>
      <c r="BM155" s="232" t="s">
        <v>461</v>
      </c>
    </row>
    <row r="156" s="12" customFormat="1" ht="22.8" customHeight="1">
      <c r="A156" s="12"/>
      <c r="B156" s="204"/>
      <c r="C156" s="205"/>
      <c r="D156" s="206" t="s">
        <v>76</v>
      </c>
      <c r="E156" s="218" t="s">
        <v>381</v>
      </c>
      <c r="F156" s="218" t="s">
        <v>382</v>
      </c>
      <c r="G156" s="205"/>
      <c r="H156" s="205"/>
      <c r="I156" s="208"/>
      <c r="J156" s="219">
        <f>BK156</f>
        <v>0</v>
      </c>
      <c r="K156" s="205"/>
      <c r="L156" s="210"/>
      <c r="M156" s="211"/>
      <c r="N156" s="212"/>
      <c r="O156" s="212"/>
      <c r="P156" s="213">
        <f>P157</f>
        <v>0</v>
      </c>
      <c r="Q156" s="212"/>
      <c r="R156" s="213">
        <f>R157</f>
        <v>0</v>
      </c>
      <c r="S156" s="212"/>
      <c r="T156" s="214">
        <f>T157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15" t="s">
        <v>85</v>
      </c>
      <c r="AT156" s="216" t="s">
        <v>76</v>
      </c>
      <c r="AU156" s="216" t="s">
        <v>85</v>
      </c>
      <c r="AY156" s="215" t="s">
        <v>144</v>
      </c>
      <c r="BK156" s="217">
        <f>BK157</f>
        <v>0</v>
      </c>
    </row>
    <row r="157" s="2" customFormat="1" ht="33" customHeight="1">
      <c r="A157" s="39"/>
      <c r="B157" s="40"/>
      <c r="C157" s="220" t="s">
        <v>298</v>
      </c>
      <c r="D157" s="220" t="s">
        <v>147</v>
      </c>
      <c r="E157" s="221" t="s">
        <v>462</v>
      </c>
      <c r="F157" s="222" t="s">
        <v>463</v>
      </c>
      <c r="G157" s="223" t="s">
        <v>257</v>
      </c>
      <c r="H157" s="224">
        <v>20.762</v>
      </c>
      <c r="I157" s="225"/>
      <c r="J157" s="226">
        <f>ROUND(I157*H157,2)</f>
        <v>0</v>
      </c>
      <c r="K157" s="227"/>
      <c r="L157" s="45"/>
      <c r="M157" s="279" t="s">
        <v>1</v>
      </c>
      <c r="N157" s="280" t="s">
        <v>42</v>
      </c>
      <c r="O157" s="241"/>
      <c r="P157" s="281">
        <f>O157*H157</f>
        <v>0</v>
      </c>
      <c r="Q157" s="281">
        <v>0</v>
      </c>
      <c r="R157" s="281">
        <f>Q157*H157</f>
        <v>0</v>
      </c>
      <c r="S157" s="281">
        <v>0</v>
      </c>
      <c r="T157" s="282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32" t="s">
        <v>143</v>
      </c>
      <c r="AT157" s="232" t="s">
        <v>147</v>
      </c>
      <c r="AU157" s="232" t="s">
        <v>87</v>
      </c>
      <c r="AY157" s="18" t="s">
        <v>144</v>
      </c>
      <c r="BE157" s="233">
        <f>IF(N157="základní",J157,0)</f>
        <v>0</v>
      </c>
      <c r="BF157" s="233">
        <f>IF(N157="snížená",J157,0)</f>
        <v>0</v>
      </c>
      <c r="BG157" s="233">
        <f>IF(N157="zákl. přenesená",J157,0)</f>
        <v>0</v>
      </c>
      <c r="BH157" s="233">
        <f>IF(N157="sníž. přenesená",J157,0)</f>
        <v>0</v>
      </c>
      <c r="BI157" s="233">
        <f>IF(N157="nulová",J157,0)</f>
        <v>0</v>
      </c>
      <c r="BJ157" s="18" t="s">
        <v>85</v>
      </c>
      <c r="BK157" s="233">
        <f>ROUND(I157*H157,2)</f>
        <v>0</v>
      </c>
      <c r="BL157" s="18" t="s">
        <v>143</v>
      </c>
      <c r="BM157" s="232" t="s">
        <v>464</v>
      </c>
    </row>
    <row r="158" s="2" customFormat="1" ht="6.96" customHeight="1">
      <c r="A158" s="39"/>
      <c r="B158" s="67"/>
      <c r="C158" s="68"/>
      <c r="D158" s="68"/>
      <c r="E158" s="68"/>
      <c r="F158" s="68"/>
      <c r="G158" s="68"/>
      <c r="H158" s="68"/>
      <c r="I158" s="68"/>
      <c r="J158" s="68"/>
      <c r="K158" s="68"/>
      <c r="L158" s="45"/>
      <c r="M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</row>
  </sheetData>
  <sheetProtection sheet="1" autoFilter="0" formatColumns="0" formatRows="0" objects="1" scenarios="1" spinCount="100000" saltValue="Zewg1cyS9SeYHyxk4JW9Bs13H9cNVte7WFO2Iybt6+NJRBwRGWhoBRGCnLnuHvcd9t1P949Pem0HsgFnkg2otg==" hashValue="Kw6cz8nBSpJusLccoyDy1OsL5uex+VsezlZBTCRrhj3G3lbe4WCzmLoYYEC/JHlIBmH7GzTu0DPHATeQoBNG0A==" algorithmName="SHA-512" password="CC35"/>
  <autoFilter ref="C122:K157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96</v>
      </c>
      <c r="AZ2" s="283" t="s">
        <v>465</v>
      </c>
      <c r="BA2" s="283" t="s">
        <v>466</v>
      </c>
      <c r="BB2" s="283" t="s">
        <v>1</v>
      </c>
      <c r="BC2" s="283" t="s">
        <v>467</v>
      </c>
      <c r="BD2" s="283" t="s">
        <v>87</v>
      </c>
    </row>
    <row r="3" s="1" customFormat="1" ht="6.96" customHeight="1">
      <c r="B3" s="137"/>
      <c r="C3" s="138"/>
      <c r="D3" s="138"/>
      <c r="E3" s="138"/>
      <c r="F3" s="138"/>
      <c r="G3" s="138"/>
      <c r="H3" s="138"/>
      <c r="I3" s="138"/>
      <c r="J3" s="138"/>
      <c r="K3" s="138"/>
      <c r="L3" s="21"/>
      <c r="AT3" s="18" t="s">
        <v>87</v>
      </c>
      <c r="AZ3" s="283" t="s">
        <v>468</v>
      </c>
      <c r="BA3" s="283" t="s">
        <v>1</v>
      </c>
      <c r="BB3" s="283" t="s">
        <v>1</v>
      </c>
      <c r="BC3" s="283" t="s">
        <v>469</v>
      </c>
      <c r="BD3" s="283" t="s">
        <v>87</v>
      </c>
    </row>
    <row r="4" s="1" customFormat="1" ht="24.96" customHeight="1">
      <c r="B4" s="21"/>
      <c r="D4" s="139" t="s">
        <v>115</v>
      </c>
      <c r="L4" s="21"/>
      <c r="M4" s="140" t="s">
        <v>10</v>
      </c>
      <c r="AT4" s="18" t="s">
        <v>4</v>
      </c>
      <c r="AZ4" s="283" t="s">
        <v>470</v>
      </c>
      <c r="BA4" s="283" t="s">
        <v>1</v>
      </c>
      <c r="BB4" s="283" t="s">
        <v>1</v>
      </c>
      <c r="BC4" s="283" t="s">
        <v>471</v>
      </c>
      <c r="BD4" s="283" t="s">
        <v>87</v>
      </c>
    </row>
    <row r="5" s="1" customFormat="1" ht="6.96" customHeight="1">
      <c r="B5" s="21"/>
      <c r="L5" s="21"/>
      <c r="AZ5" s="283" t="s">
        <v>472</v>
      </c>
      <c r="BA5" s="283" t="s">
        <v>1</v>
      </c>
      <c r="BB5" s="283" t="s">
        <v>1</v>
      </c>
      <c r="BC5" s="283" t="s">
        <v>473</v>
      </c>
      <c r="BD5" s="283" t="s">
        <v>87</v>
      </c>
    </row>
    <row r="6" s="1" customFormat="1" ht="12" customHeight="1">
      <c r="B6" s="21"/>
      <c r="D6" s="141" t="s">
        <v>16</v>
      </c>
      <c r="L6" s="21"/>
    </row>
    <row r="7" s="1" customFormat="1" ht="26.25" customHeight="1">
      <c r="B7" s="21"/>
      <c r="E7" s="142" t="str">
        <f>'Rekapitulace stavby'!K6</f>
        <v>Prostor mytí, objekt myčky a OLK – rozšíření -1.etapy stavby Revitalizace areálu TSHB</v>
      </c>
      <c r="F7" s="141"/>
      <c r="G7" s="141"/>
      <c r="H7" s="141"/>
      <c r="L7" s="21"/>
    </row>
    <row r="8" s="2" customFormat="1" ht="12" customHeight="1">
      <c r="A8" s="39"/>
      <c r="B8" s="45"/>
      <c r="C8" s="39"/>
      <c r="D8" s="141" t="s">
        <v>116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3" t="s">
        <v>474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1" t="s">
        <v>18</v>
      </c>
      <c r="E11" s="39"/>
      <c r="F11" s="144" t="s">
        <v>1</v>
      </c>
      <c r="G11" s="39"/>
      <c r="H11" s="39"/>
      <c r="I11" s="141" t="s">
        <v>19</v>
      </c>
      <c r="J11" s="144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1" t="s">
        <v>20</v>
      </c>
      <c r="E12" s="39"/>
      <c r="F12" s="144" t="s">
        <v>21</v>
      </c>
      <c r="G12" s="39"/>
      <c r="H12" s="39"/>
      <c r="I12" s="141" t="s">
        <v>22</v>
      </c>
      <c r="J12" s="145" t="str">
        <f>'Rekapitulace stavby'!AN8</f>
        <v>18. 5. 2026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1" t="s">
        <v>24</v>
      </c>
      <c r="E14" s="39"/>
      <c r="F14" s="39"/>
      <c r="G14" s="39"/>
      <c r="H14" s="39"/>
      <c r="I14" s="141" t="s">
        <v>25</v>
      </c>
      <c r="J14" s="144" t="s">
        <v>26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4" t="s">
        <v>27</v>
      </c>
      <c r="F15" s="39"/>
      <c r="G15" s="39"/>
      <c r="H15" s="39"/>
      <c r="I15" s="141" t="s">
        <v>28</v>
      </c>
      <c r="J15" s="144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1" t="s">
        <v>29</v>
      </c>
      <c r="E17" s="39"/>
      <c r="F17" s="39"/>
      <c r="G17" s="39"/>
      <c r="H17" s="39"/>
      <c r="I17" s="141" t="s">
        <v>25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4"/>
      <c r="G18" s="144"/>
      <c r="H18" s="144"/>
      <c r="I18" s="141" t="s">
        <v>28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1" t="s">
        <v>31</v>
      </c>
      <c r="E20" s="39"/>
      <c r="F20" s="39"/>
      <c r="G20" s="39"/>
      <c r="H20" s="39"/>
      <c r="I20" s="141" t="s">
        <v>25</v>
      </c>
      <c r="J20" s="144" t="s">
        <v>32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4" t="s">
        <v>33</v>
      </c>
      <c r="F21" s="39"/>
      <c r="G21" s="39"/>
      <c r="H21" s="39"/>
      <c r="I21" s="141" t="s">
        <v>28</v>
      </c>
      <c r="J21" s="144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1" t="s">
        <v>35</v>
      </c>
      <c r="E23" s="39"/>
      <c r="F23" s="39"/>
      <c r="G23" s="39"/>
      <c r="H23" s="39"/>
      <c r="I23" s="141" t="s">
        <v>25</v>
      </c>
      <c r="J23" s="144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4" t="s">
        <v>21</v>
      </c>
      <c r="F24" s="39"/>
      <c r="G24" s="39"/>
      <c r="H24" s="39"/>
      <c r="I24" s="141" t="s">
        <v>28</v>
      </c>
      <c r="J24" s="144" t="s">
        <v>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1" t="s">
        <v>36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46"/>
      <c r="B27" s="147"/>
      <c r="C27" s="146"/>
      <c r="D27" s="146"/>
      <c r="E27" s="148" t="s">
        <v>1</v>
      </c>
      <c r="F27" s="148"/>
      <c r="G27" s="148"/>
      <c r="H27" s="148"/>
      <c r="I27" s="146"/>
      <c r="J27" s="146"/>
      <c r="K27" s="146"/>
      <c r="L27" s="149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0"/>
      <c r="E29" s="150"/>
      <c r="F29" s="150"/>
      <c r="G29" s="150"/>
      <c r="H29" s="150"/>
      <c r="I29" s="150"/>
      <c r="J29" s="150"/>
      <c r="K29" s="150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1" t="s">
        <v>37</v>
      </c>
      <c r="E30" s="39"/>
      <c r="F30" s="39"/>
      <c r="G30" s="39"/>
      <c r="H30" s="39"/>
      <c r="I30" s="39"/>
      <c r="J30" s="152">
        <f>ROUND(J123,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0"/>
      <c r="E31" s="150"/>
      <c r="F31" s="150"/>
      <c r="G31" s="150"/>
      <c r="H31" s="150"/>
      <c r="I31" s="150"/>
      <c r="J31" s="150"/>
      <c r="K31" s="15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3" t="s">
        <v>39</v>
      </c>
      <c r="G32" s="39"/>
      <c r="H32" s="39"/>
      <c r="I32" s="153" t="s">
        <v>38</v>
      </c>
      <c r="J32" s="153" t="s">
        <v>40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54" t="s">
        <v>41</v>
      </c>
      <c r="E33" s="141" t="s">
        <v>42</v>
      </c>
      <c r="F33" s="155">
        <f>ROUND((SUM(BE123:BE267)),  2)</f>
        <v>0</v>
      </c>
      <c r="G33" s="39"/>
      <c r="H33" s="39"/>
      <c r="I33" s="156">
        <v>0.20999999999999999</v>
      </c>
      <c r="J33" s="155">
        <f>ROUND(((SUM(BE123:BE267))*I33),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1" t="s">
        <v>43</v>
      </c>
      <c r="F34" s="155">
        <f>ROUND((SUM(BF123:BF267)),  2)</f>
        <v>0</v>
      </c>
      <c r="G34" s="39"/>
      <c r="H34" s="39"/>
      <c r="I34" s="156">
        <v>0.12</v>
      </c>
      <c r="J34" s="155">
        <f>ROUND(((SUM(BF123:BF267))*I34),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1" t="s">
        <v>44</v>
      </c>
      <c r="F35" s="155">
        <f>ROUND((SUM(BG123:BG267)),  2)</f>
        <v>0</v>
      </c>
      <c r="G35" s="39"/>
      <c r="H35" s="39"/>
      <c r="I35" s="156">
        <v>0.20999999999999999</v>
      </c>
      <c r="J35" s="155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1" t="s">
        <v>45</v>
      </c>
      <c r="F36" s="155">
        <f>ROUND((SUM(BH123:BH267)),  2)</f>
        <v>0</v>
      </c>
      <c r="G36" s="39"/>
      <c r="H36" s="39"/>
      <c r="I36" s="156">
        <v>0.12</v>
      </c>
      <c r="J36" s="155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1" t="s">
        <v>46</v>
      </c>
      <c r="F37" s="155">
        <f>ROUND((SUM(BI123:BI267)),  2)</f>
        <v>0</v>
      </c>
      <c r="G37" s="39"/>
      <c r="H37" s="39"/>
      <c r="I37" s="156">
        <v>0</v>
      </c>
      <c r="J37" s="15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7"/>
      <c r="D39" s="158" t="s">
        <v>47</v>
      </c>
      <c r="E39" s="159"/>
      <c r="F39" s="159"/>
      <c r="G39" s="160" t="s">
        <v>48</v>
      </c>
      <c r="H39" s="161" t="s">
        <v>49</v>
      </c>
      <c r="I39" s="159"/>
      <c r="J39" s="162">
        <f>SUM(J30:J37)</f>
        <v>0</v>
      </c>
      <c r="K39" s="163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64" t="s">
        <v>50</v>
      </c>
      <c r="E50" s="165"/>
      <c r="F50" s="165"/>
      <c r="G50" s="164" t="s">
        <v>51</v>
      </c>
      <c r="H50" s="165"/>
      <c r="I50" s="165"/>
      <c r="J50" s="165"/>
      <c r="K50" s="16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66" t="s">
        <v>52</v>
      </c>
      <c r="E61" s="167"/>
      <c r="F61" s="168" t="s">
        <v>53</v>
      </c>
      <c r="G61" s="166" t="s">
        <v>52</v>
      </c>
      <c r="H61" s="167"/>
      <c r="I61" s="167"/>
      <c r="J61" s="169" t="s">
        <v>53</v>
      </c>
      <c r="K61" s="16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64" t="s">
        <v>54</v>
      </c>
      <c r="E65" s="170"/>
      <c r="F65" s="170"/>
      <c r="G65" s="164" t="s">
        <v>55</v>
      </c>
      <c r="H65" s="170"/>
      <c r="I65" s="170"/>
      <c r="J65" s="170"/>
      <c r="K65" s="17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66" t="s">
        <v>52</v>
      </c>
      <c r="E76" s="167"/>
      <c r="F76" s="168" t="s">
        <v>53</v>
      </c>
      <c r="G76" s="166" t="s">
        <v>52</v>
      </c>
      <c r="H76" s="167"/>
      <c r="I76" s="167"/>
      <c r="J76" s="169" t="s">
        <v>53</v>
      </c>
      <c r="K76" s="16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71"/>
      <c r="C77" s="172"/>
      <c r="D77" s="172"/>
      <c r="E77" s="172"/>
      <c r="F77" s="172"/>
      <c r="G77" s="172"/>
      <c r="H77" s="172"/>
      <c r="I77" s="172"/>
      <c r="J77" s="172"/>
      <c r="K77" s="17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hidden="1" s="2" customFormat="1" ht="6.96" customHeight="1">
      <c r="A81" s="39"/>
      <c r="B81" s="173"/>
      <c r="C81" s="174"/>
      <c r="D81" s="174"/>
      <c r="E81" s="174"/>
      <c r="F81" s="174"/>
      <c r="G81" s="174"/>
      <c r="H81" s="174"/>
      <c r="I81" s="174"/>
      <c r="J81" s="174"/>
      <c r="K81" s="17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hidden="1" s="2" customFormat="1" ht="24.96" customHeight="1">
      <c r="A82" s="39"/>
      <c r="B82" s="40"/>
      <c r="C82" s="24" t="s">
        <v>121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hidden="1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hidden="1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hidden="1" s="2" customFormat="1" ht="26.25" customHeight="1">
      <c r="A85" s="39"/>
      <c r="B85" s="40"/>
      <c r="C85" s="41"/>
      <c r="D85" s="41"/>
      <c r="E85" s="175" t="str">
        <f>E7</f>
        <v>Prostor mytí, objekt myčky a OLK – rozšíření -1.etapy stavby Revitalizace areálu TSHB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hidden="1" s="2" customFormat="1" ht="12" customHeight="1">
      <c r="A86" s="39"/>
      <c r="B86" s="40"/>
      <c r="C86" s="33" t="s">
        <v>116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hidden="1" s="2" customFormat="1" ht="16.5" customHeight="1">
      <c r="A87" s="39"/>
      <c r="B87" s="40"/>
      <c r="C87" s="41"/>
      <c r="D87" s="41"/>
      <c r="E87" s="77" t="str">
        <f>E9</f>
        <v xml:space="preserve">SO 04 - 1 - Vodovod 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hidden="1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hidden="1" s="2" customFormat="1" ht="12" customHeight="1">
      <c r="A89" s="39"/>
      <c r="B89" s="40"/>
      <c r="C89" s="33" t="s">
        <v>20</v>
      </c>
      <c r="D89" s="41"/>
      <c r="E89" s="41"/>
      <c r="F89" s="28" t="str">
        <f>F12</f>
        <v xml:space="preserve"> </v>
      </c>
      <c r="G89" s="41"/>
      <c r="H89" s="41"/>
      <c r="I89" s="33" t="s">
        <v>22</v>
      </c>
      <c r="J89" s="80" t="str">
        <f>IF(J12="","",J12)</f>
        <v>18. 5. 2026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hidden="1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hidden="1" s="2" customFormat="1" ht="15.15" customHeight="1">
      <c r="A91" s="39"/>
      <c r="B91" s="40"/>
      <c r="C91" s="33" t="s">
        <v>24</v>
      </c>
      <c r="D91" s="41"/>
      <c r="E91" s="41"/>
      <c r="F91" s="28" t="str">
        <f>E15</f>
        <v>Technické služby Havlíčkův Brod</v>
      </c>
      <c r="G91" s="41"/>
      <c r="H91" s="41"/>
      <c r="I91" s="33" t="s">
        <v>31</v>
      </c>
      <c r="J91" s="37" t="str">
        <f>E21</f>
        <v>Marta Novotná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hidden="1" s="2" customFormat="1" ht="15.15" customHeight="1">
      <c r="A92" s="39"/>
      <c r="B92" s="40"/>
      <c r="C92" s="33" t="s">
        <v>29</v>
      </c>
      <c r="D92" s="41"/>
      <c r="E92" s="41"/>
      <c r="F92" s="28" t="str">
        <f>IF(E18="","",E18)</f>
        <v>Vyplň údaj</v>
      </c>
      <c r="G92" s="41"/>
      <c r="H92" s="41"/>
      <c r="I92" s="33" t="s">
        <v>35</v>
      </c>
      <c r="J92" s="37" t="str">
        <f>E24</f>
        <v xml:space="preserve"> 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hidden="1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hidden="1" s="2" customFormat="1" ht="29.28" customHeight="1">
      <c r="A94" s="39"/>
      <c r="B94" s="40"/>
      <c r="C94" s="176" t="s">
        <v>122</v>
      </c>
      <c r="D94" s="177"/>
      <c r="E94" s="177"/>
      <c r="F94" s="177"/>
      <c r="G94" s="177"/>
      <c r="H94" s="177"/>
      <c r="I94" s="177"/>
      <c r="J94" s="178" t="s">
        <v>123</v>
      </c>
      <c r="K94" s="177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hidden="1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hidden="1" s="2" customFormat="1" ht="22.8" customHeight="1">
      <c r="A96" s="39"/>
      <c r="B96" s="40"/>
      <c r="C96" s="179" t="s">
        <v>124</v>
      </c>
      <c r="D96" s="41"/>
      <c r="E96" s="41"/>
      <c r="F96" s="41"/>
      <c r="G96" s="41"/>
      <c r="H96" s="41"/>
      <c r="I96" s="41"/>
      <c r="J96" s="111">
        <f>J123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125</v>
      </c>
    </row>
    <row r="97" hidden="1" s="9" customFormat="1" ht="24.96" customHeight="1">
      <c r="A97" s="9"/>
      <c r="B97" s="180"/>
      <c r="C97" s="181"/>
      <c r="D97" s="182" t="s">
        <v>202</v>
      </c>
      <c r="E97" s="183"/>
      <c r="F97" s="183"/>
      <c r="G97" s="183"/>
      <c r="H97" s="183"/>
      <c r="I97" s="183"/>
      <c r="J97" s="184">
        <f>J124</f>
        <v>0</v>
      </c>
      <c r="K97" s="181"/>
      <c r="L97" s="18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6"/>
      <c r="C98" s="187"/>
      <c r="D98" s="188" t="s">
        <v>203</v>
      </c>
      <c r="E98" s="189"/>
      <c r="F98" s="189"/>
      <c r="G98" s="189"/>
      <c r="H98" s="189"/>
      <c r="I98" s="189"/>
      <c r="J98" s="190">
        <f>J125</f>
        <v>0</v>
      </c>
      <c r="K98" s="187"/>
      <c r="L98" s="19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86"/>
      <c r="C99" s="187"/>
      <c r="D99" s="188" t="s">
        <v>398</v>
      </c>
      <c r="E99" s="189"/>
      <c r="F99" s="189"/>
      <c r="G99" s="189"/>
      <c r="H99" s="189"/>
      <c r="I99" s="189"/>
      <c r="J99" s="190">
        <f>J173</f>
        <v>0</v>
      </c>
      <c r="K99" s="187"/>
      <c r="L99" s="19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86"/>
      <c r="C100" s="187"/>
      <c r="D100" s="188" t="s">
        <v>475</v>
      </c>
      <c r="E100" s="189"/>
      <c r="F100" s="189"/>
      <c r="G100" s="189"/>
      <c r="H100" s="189"/>
      <c r="I100" s="189"/>
      <c r="J100" s="190">
        <f>J176</f>
        <v>0</v>
      </c>
      <c r="K100" s="187"/>
      <c r="L100" s="19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86"/>
      <c r="C101" s="187"/>
      <c r="D101" s="188" t="s">
        <v>476</v>
      </c>
      <c r="E101" s="189"/>
      <c r="F101" s="189"/>
      <c r="G101" s="189"/>
      <c r="H101" s="189"/>
      <c r="I101" s="189"/>
      <c r="J101" s="190">
        <f>J189</f>
        <v>0</v>
      </c>
      <c r="K101" s="187"/>
      <c r="L101" s="19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86"/>
      <c r="C102" s="187"/>
      <c r="D102" s="188" t="s">
        <v>205</v>
      </c>
      <c r="E102" s="189"/>
      <c r="F102" s="189"/>
      <c r="G102" s="189"/>
      <c r="H102" s="189"/>
      <c r="I102" s="189"/>
      <c r="J102" s="190">
        <f>J263</f>
        <v>0</v>
      </c>
      <c r="K102" s="187"/>
      <c r="L102" s="19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86"/>
      <c r="C103" s="187"/>
      <c r="D103" s="188" t="s">
        <v>207</v>
      </c>
      <c r="E103" s="189"/>
      <c r="F103" s="189"/>
      <c r="G103" s="189"/>
      <c r="H103" s="189"/>
      <c r="I103" s="189"/>
      <c r="J103" s="190">
        <f>J266</f>
        <v>0</v>
      </c>
      <c r="K103" s="187"/>
      <c r="L103" s="19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2" customFormat="1" ht="21.84" customHeight="1">
      <c r="A104" s="39"/>
      <c r="B104" s="40"/>
      <c r="C104" s="41"/>
      <c r="D104" s="41"/>
      <c r="E104" s="41"/>
      <c r="F104" s="41"/>
      <c r="G104" s="41"/>
      <c r="H104" s="41"/>
      <c r="I104" s="41"/>
      <c r="J104" s="41"/>
      <c r="K104" s="41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hidden="1" s="2" customFormat="1" ht="6.96" customHeight="1">
      <c r="A105" s="39"/>
      <c r="B105" s="67"/>
      <c r="C105" s="68"/>
      <c r="D105" s="68"/>
      <c r="E105" s="68"/>
      <c r="F105" s="68"/>
      <c r="G105" s="68"/>
      <c r="H105" s="68"/>
      <c r="I105" s="68"/>
      <c r="J105" s="68"/>
      <c r="K105" s="68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hidden="1"/>
    <row r="107" hidden="1"/>
    <row r="108" hidden="1"/>
    <row r="109" s="2" customFormat="1" ht="6.96" customHeight="1">
      <c r="A109" s="39"/>
      <c r="B109" s="69"/>
      <c r="C109" s="70"/>
      <c r="D109" s="70"/>
      <c r="E109" s="70"/>
      <c r="F109" s="70"/>
      <c r="G109" s="70"/>
      <c r="H109" s="70"/>
      <c r="I109" s="70"/>
      <c r="J109" s="70"/>
      <c r="K109" s="70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24.96" customHeight="1">
      <c r="A110" s="39"/>
      <c r="B110" s="40"/>
      <c r="C110" s="24" t="s">
        <v>129</v>
      </c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6.96" customHeight="1">
      <c r="A111" s="39"/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2" customHeight="1">
      <c r="A112" s="39"/>
      <c r="B112" s="40"/>
      <c r="C112" s="33" t="s">
        <v>16</v>
      </c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26.25" customHeight="1">
      <c r="A113" s="39"/>
      <c r="B113" s="40"/>
      <c r="C113" s="41"/>
      <c r="D113" s="41"/>
      <c r="E113" s="175" t="str">
        <f>E7</f>
        <v>Prostor mytí, objekt myčky a OLK – rozšíření -1.etapy stavby Revitalizace areálu TSHB</v>
      </c>
      <c r="F113" s="33"/>
      <c r="G113" s="33"/>
      <c r="H113" s="33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2" customHeight="1">
      <c r="A114" s="39"/>
      <c r="B114" s="40"/>
      <c r="C114" s="33" t="s">
        <v>116</v>
      </c>
      <c r="D114" s="41"/>
      <c r="E114" s="41"/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6.5" customHeight="1">
      <c r="A115" s="39"/>
      <c r="B115" s="40"/>
      <c r="C115" s="41"/>
      <c r="D115" s="41"/>
      <c r="E115" s="77" t="str">
        <f>E9</f>
        <v xml:space="preserve">SO 04 - 1 - Vodovod </v>
      </c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6.96" customHeight="1">
      <c r="A116" s="39"/>
      <c r="B116" s="40"/>
      <c r="C116" s="41"/>
      <c r="D116" s="41"/>
      <c r="E116" s="41"/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20</v>
      </c>
      <c r="D117" s="41"/>
      <c r="E117" s="41"/>
      <c r="F117" s="28" t="str">
        <f>F12</f>
        <v xml:space="preserve"> </v>
      </c>
      <c r="G117" s="41"/>
      <c r="H117" s="41"/>
      <c r="I117" s="33" t="s">
        <v>22</v>
      </c>
      <c r="J117" s="80" t="str">
        <f>IF(J12="","",J12)</f>
        <v>18. 5. 2026</v>
      </c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6.96" customHeight="1">
      <c r="A118" s="39"/>
      <c r="B118" s="40"/>
      <c r="C118" s="41"/>
      <c r="D118" s="41"/>
      <c r="E118" s="41"/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5.15" customHeight="1">
      <c r="A119" s="39"/>
      <c r="B119" s="40"/>
      <c r="C119" s="33" t="s">
        <v>24</v>
      </c>
      <c r="D119" s="41"/>
      <c r="E119" s="41"/>
      <c r="F119" s="28" t="str">
        <f>E15</f>
        <v>Technické služby Havlíčkův Brod</v>
      </c>
      <c r="G119" s="41"/>
      <c r="H119" s="41"/>
      <c r="I119" s="33" t="s">
        <v>31</v>
      </c>
      <c r="J119" s="37" t="str">
        <f>E21</f>
        <v>Marta Novotná</v>
      </c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5.15" customHeight="1">
      <c r="A120" s="39"/>
      <c r="B120" s="40"/>
      <c r="C120" s="33" t="s">
        <v>29</v>
      </c>
      <c r="D120" s="41"/>
      <c r="E120" s="41"/>
      <c r="F120" s="28" t="str">
        <f>IF(E18="","",E18)</f>
        <v>Vyplň údaj</v>
      </c>
      <c r="G120" s="41"/>
      <c r="H120" s="41"/>
      <c r="I120" s="33" t="s">
        <v>35</v>
      </c>
      <c r="J120" s="37" t="str">
        <f>E24</f>
        <v xml:space="preserve"> 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0.32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11" customFormat="1" ht="29.28" customHeight="1">
      <c r="A122" s="192"/>
      <c r="B122" s="193"/>
      <c r="C122" s="194" t="s">
        <v>130</v>
      </c>
      <c r="D122" s="195" t="s">
        <v>62</v>
      </c>
      <c r="E122" s="195" t="s">
        <v>58</v>
      </c>
      <c r="F122" s="195" t="s">
        <v>59</v>
      </c>
      <c r="G122" s="195" t="s">
        <v>131</v>
      </c>
      <c r="H122" s="195" t="s">
        <v>132</v>
      </c>
      <c r="I122" s="195" t="s">
        <v>133</v>
      </c>
      <c r="J122" s="196" t="s">
        <v>123</v>
      </c>
      <c r="K122" s="197" t="s">
        <v>134</v>
      </c>
      <c r="L122" s="198"/>
      <c r="M122" s="101" t="s">
        <v>1</v>
      </c>
      <c r="N122" s="102" t="s">
        <v>41</v>
      </c>
      <c r="O122" s="102" t="s">
        <v>135</v>
      </c>
      <c r="P122" s="102" t="s">
        <v>136</v>
      </c>
      <c r="Q122" s="102" t="s">
        <v>137</v>
      </c>
      <c r="R122" s="102" t="s">
        <v>138</v>
      </c>
      <c r="S122" s="102" t="s">
        <v>139</v>
      </c>
      <c r="T122" s="103" t="s">
        <v>140</v>
      </c>
      <c r="U122" s="192"/>
      <c r="V122" s="192"/>
      <c r="W122" s="192"/>
      <c r="X122" s="192"/>
      <c r="Y122" s="192"/>
      <c r="Z122" s="192"/>
      <c r="AA122" s="192"/>
      <c r="AB122" s="192"/>
      <c r="AC122" s="192"/>
      <c r="AD122" s="192"/>
      <c r="AE122" s="192"/>
    </row>
    <row r="123" s="2" customFormat="1" ht="22.8" customHeight="1">
      <c r="A123" s="39"/>
      <c r="B123" s="40"/>
      <c r="C123" s="108" t="s">
        <v>141</v>
      </c>
      <c r="D123" s="41"/>
      <c r="E123" s="41"/>
      <c r="F123" s="41"/>
      <c r="G123" s="41"/>
      <c r="H123" s="41"/>
      <c r="I123" s="41"/>
      <c r="J123" s="199">
        <f>BK123</f>
        <v>0</v>
      </c>
      <c r="K123" s="41"/>
      <c r="L123" s="45"/>
      <c r="M123" s="104"/>
      <c r="N123" s="200"/>
      <c r="O123" s="105"/>
      <c r="P123" s="201">
        <f>P124</f>
        <v>0</v>
      </c>
      <c r="Q123" s="105"/>
      <c r="R123" s="201">
        <f>R124</f>
        <v>22.003824290000004</v>
      </c>
      <c r="S123" s="105"/>
      <c r="T123" s="202">
        <f>T124</f>
        <v>0.029499999999999998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18" t="s">
        <v>76</v>
      </c>
      <c r="AU123" s="18" t="s">
        <v>125</v>
      </c>
      <c r="BK123" s="203">
        <f>BK124</f>
        <v>0</v>
      </c>
    </row>
    <row r="124" s="12" customFormat="1" ht="25.92" customHeight="1">
      <c r="A124" s="12"/>
      <c r="B124" s="204"/>
      <c r="C124" s="205"/>
      <c r="D124" s="206" t="s">
        <v>76</v>
      </c>
      <c r="E124" s="207" t="s">
        <v>142</v>
      </c>
      <c r="F124" s="207" t="s">
        <v>210</v>
      </c>
      <c r="G124" s="205"/>
      <c r="H124" s="205"/>
      <c r="I124" s="208"/>
      <c r="J124" s="209">
        <f>BK124</f>
        <v>0</v>
      </c>
      <c r="K124" s="205"/>
      <c r="L124" s="210"/>
      <c r="M124" s="211"/>
      <c r="N124" s="212"/>
      <c r="O124" s="212"/>
      <c r="P124" s="213">
        <f>P125+P173+P176+P189+P263+P266</f>
        <v>0</v>
      </c>
      <c r="Q124" s="212"/>
      <c r="R124" s="213">
        <f>R125+R173+R176+R189+R263+R266</f>
        <v>22.003824290000004</v>
      </c>
      <c r="S124" s="212"/>
      <c r="T124" s="214">
        <f>T125+T173+T176+T189+T263+T266</f>
        <v>0.029499999999999998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15" t="s">
        <v>85</v>
      </c>
      <c r="AT124" s="216" t="s">
        <v>76</v>
      </c>
      <c r="AU124" s="216" t="s">
        <v>77</v>
      </c>
      <c r="AY124" s="215" t="s">
        <v>144</v>
      </c>
      <c r="BK124" s="217">
        <f>BK125+BK173+BK176+BK189+BK263+BK266</f>
        <v>0</v>
      </c>
    </row>
    <row r="125" s="12" customFormat="1" ht="22.8" customHeight="1">
      <c r="A125" s="12"/>
      <c r="B125" s="204"/>
      <c r="C125" s="205"/>
      <c r="D125" s="206" t="s">
        <v>76</v>
      </c>
      <c r="E125" s="218" t="s">
        <v>85</v>
      </c>
      <c r="F125" s="218" t="s">
        <v>211</v>
      </c>
      <c r="G125" s="205"/>
      <c r="H125" s="205"/>
      <c r="I125" s="208"/>
      <c r="J125" s="219">
        <f>BK125</f>
        <v>0</v>
      </c>
      <c r="K125" s="205"/>
      <c r="L125" s="210"/>
      <c r="M125" s="211"/>
      <c r="N125" s="212"/>
      <c r="O125" s="212"/>
      <c r="P125" s="213">
        <f>SUM(P126:P172)</f>
        <v>0</v>
      </c>
      <c r="Q125" s="212"/>
      <c r="R125" s="213">
        <f>SUM(R126:R172)</f>
        <v>0.11906327999999999</v>
      </c>
      <c r="S125" s="212"/>
      <c r="T125" s="214">
        <f>SUM(T126:T172)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15" t="s">
        <v>85</v>
      </c>
      <c r="AT125" s="216" t="s">
        <v>76</v>
      </c>
      <c r="AU125" s="216" t="s">
        <v>85</v>
      </c>
      <c r="AY125" s="215" t="s">
        <v>144</v>
      </c>
      <c r="BK125" s="217">
        <f>SUM(BK126:BK172)</f>
        <v>0</v>
      </c>
    </row>
    <row r="126" s="2" customFormat="1" ht="33" customHeight="1">
      <c r="A126" s="39"/>
      <c r="B126" s="40"/>
      <c r="C126" s="220" t="s">
        <v>85</v>
      </c>
      <c r="D126" s="220" t="s">
        <v>147</v>
      </c>
      <c r="E126" s="221" t="s">
        <v>477</v>
      </c>
      <c r="F126" s="222" t="s">
        <v>478</v>
      </c>
      <c r="G126" s="223" t="s">
        <v>229</v>
      </c>
      <c r="H126" s="224">
        <v>6.2750000000000004</v>
      </c>
      <c r="I126" s="225"/>
      <c r="J126" s="226">
        <f>ROUND(I126*H126,2)</f>
        <v>0</v>
      </c>
      <c r="K126" s="227"/>
      <c r="L126" s="45"/>
      <c r="M126" s="228" t="s">
        <v>1</v>
      </c>
      <c r="N126" s="229" t="s">
        <v>42</v>
      </c>
      <c r="O126" s="92"/>
      <c r="P126" s="230">
        <f>O126*H126</f>
        <v>0</v>
      </c>
      <c r="Q126" s="230">
        <v>0</v>
      </c>
      <c r="R126" s="230">
        <f>Q126*H126</f>
        <v>0</v>
      </c>
      <c r="S126" s="230">
        <v>0</v>
      </c>
      <c r="T126" s="231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32" t="s">
        <v>143</v>
      </c>
      <c r="AT126" s="232" t="s">
        <v>147</v>
      </c>
      <c r="AU126" s="232" t="s">
        <v>87</v>
      </c>
      <c r="AY126" s="18" t="s">
        <v>144</v>
      </c>
      <c r="BE126" s="233">
        <f>IF(N126="základní",J126,0)</f>
        <v>0</v>
      </c>
      <c r="BF126" s="233">
        <f>IF(N126="snížená",J126,0)</f>
        <v>0</v>
      </c>
      <c r="BG126" s="233">
        <f>IF(N126="zákl. přenesená",J126,0)</f>
        <v>0</v>
      </c>
      <c r="BH126" s="233">
        <f>IF(N126="sníž. přenesená",J126,0)</f>
        <v>0</v>
      </c>
      <c r="BI126" s="233">
        <f>IF(N126="nulová",J126,0)</f>
        <v>0</v>
      </c>
      <c r="BJ126" s="18" t="s">
        <v>85</v>
      </c>
      <c r="BK126" s="233">
        <f>ROUND(I126*H126,2)</f>
        <v>0</v>
      </c>
      <c r="BL126" s="18" t="s">
        <v>143</v>
      </c>
      <c r="BM126" s="232" t="s">
        <v>479</v>
      </c>
    </row>
    <row r="127" s="13" customFormat="1">
      <c r="A127" s="13"/>
      <c r="B127" s="243"/>
      <c r="C127" s="244"/>
      <c r="D127" s="234" t="s">
        <v>216</v>
      </c>
      <c r="E127" s="245" t="s">
        <v>1</v>
      </c>
      <c r="F127" s="246" t="s">
        <v>480</v>
      </c>
      <c r="G127" s="244"/>
      <c r="H127" s="247">
        <v>31.451000000000001</v>
      </c>
      <c r="I127" s="248"/>
      <c r="J127" s="244"/>
      <c r="K127" s="244"/>
      <c r="L127" s="249"/>
      <c r="M127" s="250"/>
      <c r="N127" s="251"/>
      <c r="O127" s="251"/>
      <c r="P127" s="251"/>
      <c r="Q127" s="251"/>
      <c r="R127" s="251"/>
      <c r="S127" s="251"/>
      <c r="T127" s="252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53" t="s">
        <v>216</v>
      </c>
      <c r="AU127" s="253" t="s">
        <v>87</v>
      </c>
      <c r="AV127" s="13" t="s">
        <v>87</v>
      </c>
      <c r="AW127" s="13" t="s">
        <v>34</v>
      </c>
      <c r="AX127" s="13" t="s">
        <v>77</v>
      </c>
      <c r="AY127" s="253" t="s">
        <v>144</v>
      </c>
    </row>
    <row r="128" s="13" customFormat="1">
      <c r="A128" s="13"/>
      <c r="B128" s="243"/>
      <c r="C128" s="244"/>
      <c r="D128" s="234" t="s">
        <v>216</v>
      </c>
      <c r="E128" s="245" t="s">
        <v>1</v>
      </c>
      <c r="F128" s="246" t="s">
        <v>481</v>
      </c>
      <c r="G128" s="244"/>
      <c r="H128" s="247">
        <v>28.399999999999999</v>
      </c>
      <c r="I128" s="248"/>
      <c r="J128" s="244"/>
      <c r="K128" s="244"/>
      <c r="L128" s="249"/>
      <c r="M128" s="250"/>
      <c r="N128" s="251"/>
      <c r="O128" s="251"/>
      <c r="P128" s="251"/>
      <c r="Q128" s="251"/>
      <c r="R128" s="251"/>
      <c r="S128" s="251"/>
      <c r="T128" s="252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53" t="s">
        <v>216</v>
      </c>
      <c r="AU128" s="253" t="s">
        <v>87</v>
      </c>
      <c r="AV128" s="13" t="s">
        <v>87</v>
      </c>
      <c r="AW128" s="13" t="s">
        <v>34</v>
      </c>
      <c r="AX128" s="13" t="s">
        <v>77</v>
      </c>
      <c r="AY128" s="253" t="s">
        <v>144</v>
      </c>
    </row>
    <row r="129" s="13" customFormat="1">
      <c r="A129" s="13"/>
      <c r="B129" s="243"/>
      <c r="C129" s="244"/>
      <c r="D129" s="234" t="s">
        <v>216</v>
      </c>
      <c r="E129" s="245" t="s">
        <v>1</v>
      </c>
      <c r="F129" s="246" t="s">
        <v>482</v>
      </c>
      <c r="G129" s="244"/>
      <c r="H129" s="247">
        <v>2.9039999999999999</v>
      </c>
      <c r="I129" s="248"/>
      <c r="J129" s="244"/>
      <c r="K129" s="244"/>
      <c r="L129" s="249"/>
      <c r="M129" s="250"/>
      <c r="N129" s="251"/>
      <c r="O129" s="251"/>
      <c r="P129" s="251"/>
      <c r="Q129" s="251"/>
      <c r="R129" s="251"/>
      <c r="S129" s="251"/>
      <c r="T129" s="25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53" t="s">
        <v>216</v>
      </c>
      <c r="AU129" s="253" t="s">
        <v>87</v>
      </c>
      <c r="AV129" s="13" t="s">
        <v>87</v>
      </c>
      <c r="AW129" s="13" t="s">
        <v>34</v>
      </c>
      <c r="AX129" s="13" t="s">
        <v>77</v>
      </c>
      <c r="AY129" s="253" t="s">
        <v>144</v>
      </c>
    </row>
    <row r="130" s="15" customFormat="1">
      <c r="A130" s="15"/>
      <c r="B130" s="284"/>
      <c r="C130" s="285"/>
      <c r="D130" s="234" t="s">
        <v>216</v>
      </c>
      <c r="E130" s="286" t="s">
        <v>465</v>
      </c>
      <c r="F130" s="287" t="s">
        <v>483</v>
      </c>
      <c r="G130" s="285"/>
      <c r="H130" s="288">
        <v>62.754999999999995</v>
      </c>
      <c r="I130" s="289"/>
      <c r="J130" s="285"/>
      <c r="K130" s="285"/>
      <c r="L130" s="290"/>
      <c r="M130" s="291"/>
      <c r="N130" s="292"/>
      <c r="O130" s="292"/>
      <c r="P130" s="292"/>
      <c r="Q130" s="292"/>
      <c r="R130" s="292"/>
      <c r="S130" s="292"/>
      <c r="T130" s="293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T130" s="294" t="s">
        <v>216</v>
      </c>
      <c r="AU130" s="294" t="s">
        <v>87</v>
      </c>
      <c r="AV130" s="15" t="s">
        <v>159</v>
      </c>
      <c r="AW130" s="15" t="s">
        <v>34</v>
      </c>
      <c r="AX130" s="15" t="s">
        <v>77</v>
      </c>
      <c r="AY130" s="294" t="s">
        <v>144</v>
      </c>
    </row>
    <row r="131" s="13" customFormat="1">
      <c r="A131" s="13"/>
      <c r="B131" s="243"/>
      <c r="C131" s="244"/>
      <c r="D131" s="234" t="s">
        <v>216</v>
      </c>
      <c r="E131" s="245" t="s">
        <v>1</v>
      </c>
      <c r="F131" s="246" t="s">
        <v>484</v>
      </c>
      <c r="G131" s="244"/>
      <c r="H131" s="247">
        <v>-56.479999999999997</v>
      </c>
      <c r="I131" s="248"/>
      <c r="J131" s="244"/>
      <c r="K131" s="244"/>
      <c r="L131" s="249"/>
      <c r="M131" s="250"/>
      <c r="N131" s="251"/>
      <c r="O131" s="251"/>
      <c r="P131" s="251"/>
      <c r="Q131" s="251"/>
      <c r="R131" s="251"/>
      <c r="S131" s="251"/>
      <c r="T131" s="25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53" t="s">
        <v>216</v>
      </c>
      <c r="AU131" s="253" t="s">
        <v>87</v>
      </c>
      <c r="AV131" s="13" t="s">
        <v>87</v>
      </c>
      <c r="AW131" s="13" t="s">
        <v>34</v>
      </c>
      <c r="AX131" s="13" t="s">
        <v>77</v>
      </c>
      <c r="AY131" s="253" t="s">
        <v>144</v>
      </c>
    </row>
    <row r="132" s="14" customFormat="1">
      <c r="A132" s="14"/>
      <c r="B132" s="254"/>
      <c r="C132" s="255"/>
      <c r="D132" s="234" t="s">
        <v>216</v>
      </c>
      <c r="E132" s="256" t="s">
        <v>1</v>
      </c>
      <c r="F132" s="257" t="s">
        <v>236</v>
      </c>
      <c r="G132" s="255"/>
      <c r="H132" s="258">
        <v>6.2749999999999986</v>
      </c>
      <c r="I132" s="259"/>
      <c r="J132" s="255"/>
      <c r="K132" s="255"/>
      <c r="L132" s="260"/>
      <c r="M132" s="261"/>
      <c r="N132" s="262"/>
      <c r="O132" s="262"/>
      <c r="P132" s="262"/>
      <c r="Q132" s="262"/>
      <c r="R132" s="262"/>
      <c r="S132" s="262"/>
      <c r="T132" s="263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64" t="s">
        <v>216</v>
      </c>
      <c r="AU132" s="264" t="s">
        <v>87</v>
      </c>
      <c r="AV132" s="14" t="s">
        <v>143</v>
      </c>
      <c r="AW132" s="14" t="s">
        <v>34</v>
      </c>
      <c r="AX132" s="14" t="s">
        <v>85</v>
      </c>
      <c r="AY132" s="264" t="s">
        <v>144</v>
      </c>
    </row>
    <row r="133" s="2" customFormat="1" ht="37.8" customHeight="1">
      <c r="A133" s="39"/>
      <c r="B133" s="40"/>
      <c r="C133" s="220" t="s">
        <v>87</v>
      </c>
      <c r="D133" s="220" t="s">
        <v>147</v>
      </c>
      <c r="E133" s="221" t="s">
        <v>485</v>
      </c>
      <c r="F133" s="222" t="s">
        <v>486</v>
      </c>
      <c r="G133" s="223" t="s">
        <v>229</v>
      </c>
      <c r="H133" s="224">
        <v>6.2759999999999998</v>
      </c>
      <c r="I133" s="225"/>
      <c r="J133" s="226">
        <f>ROUND(I133*H133,2)</f>
        <v>0</v>
      </c>
      <c r="K133" s="227"/>
      <c r="L133" s="45"/>
      <c r="M133" s="228" t="s">
        <v>1</v>
      </c>
      <c r="N133" s="229" t="s">
        <v>42</v>
      </c>
      <c r="O133" s="92"/>
      <c r="P133" s="230">
        <f>O133*H133</f>
        <v>0</v>
      </c>
      <c r="Q133" s="230">
        <v>0</v>
      </c>
      <c r="R133" s="230">
        <f>Q133*H133</f>
        <v>0</v>
      </c>
      <c r="S133" s="230">
        <v>0</v>
      </c>
      <c r="T133" s="231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2" t="s">
        <v>143</v>
      </c>
      <c r="AT133" s="232" t="s">
        <v>147</v>
      </c>
      <c r="AU133" s="232" t="s">
        <v>87</v>
      </c>
      <c r="AY133" s="18" t="s">
        <v>144</v>
      </c>
      <c r="BE133" s="233">
        <f>IF(N133="základní",J133,0)</f>
        <v>0</v>
      </c>
      <c r="BF133" s="233">
        <f>IF(N133="snížená",J133,0)</f>
        <v>0</v>
      </c>
      <c r="BG133" s="233">
        <f>IF(N133="zákl. přenesená",J133,0)</f>
        <v>0</v>
      </c>
      <c r="BH133" s="233">
        <f>IF(N133="sníž. přenesená",J133,0)</f>
        <v>0</v>
      </c>
      <c r="BI133" s="233">
        <f>IF(N133="nulová",J133,0)</f>
        <v>0</v>
      </c>
      <c r="BJ133" s="18" t="s">
        <v>85</v>
      </c>
      <c r="BK133" s="233">
        <f>ROUND(I133*H133,2)</f>
        <v>0</v>
      </c>
      <c r="BL133" s="18" t="s">
        <v>143</v>
      </c>
      <c r="BM133" s="232" t="s">
        <v>487</v>
      </c>
    </row>
    <row r="134" s="13" customFormat="1">
      <c r="A134" s="13"/>
      <c r="B134" s="243"/>
      <c r="C134" s="244"/>
      <c r="D134" s="234" t="s">
        <v>216</v>
      </c>
      <c r="E134" s="245" t="s">
        <v>1</v>
      </c>
      <c r="F134" s="246" t="s">
        <v>488</v>
      </c>
      <c r="G134" s="244"/>
      <c r="H134" s="247">
        <v>6.2759999999999998</v>
      </c>
      <c r="I134" s="248"/>
      <c r="J134" s="244"/>
      <c r="K134" s="244"/>
      <c r="L134" s="249"/>
      <c r="M134" s="250"/>
      <c r="N134" s="251"/>
      <c r="O134" s="251"/>
      <c r="P134" s="251"/>
      <c r="Q134" s="251"/>
      <c r="R134" s="251"/>
      <c r="S134" s="251"/>
      <c r="T134" s="252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53" t="s">
        <v>216</v>
      </c>
      <c r="AU134" s="253" t="s">
        <v>87</v>
      </c>
      <c r="AV134" s="13" t="s">
        <v>87</v>
      </c>
      <c r="AW134" s="13" t="s">
        <v>34</v>
      </c>
      <c r="AX134" s="13" t="s">
        <v>85</v>
      </c>
      <c r="AY134" s="253" t="s">
        <v>144</v>
      </c>
    </row>
    <row r="135" s="2" customFormat="1" ht="33" customHeight="1">
      <c r="A135" s="39"/>
      <c r="B135" s="40"/>
      <c r="C135" s="220" t="s">
        <v>159</v>
      </c>
      <c r="D135" s="220" t="s">
        <v>147</v>
      </c>
      <c r="E135" s="221" t="s">
        <v>489</v>
      </c>
      <c r="F135" s="222" t="s">
        <v>490</v>
      </c>
      <c r="G135" s="223" t="s">
        <v>229</v>
      </c>
      <c r="H135" s="224">
        <v>21.963999999999999</v>
      </c>
      <c r="I135" s="225"/>
      <c r="J135" s="226">
        <f>ROUND(I135*H135,2)</f>
        <v>0</v>
      </c>
      <c r="K135" s="227"/>
      <c r="L135" s="45"/>
      <c r="M135" s="228" t="s">
        <v>1</v>
      </c>
      <c r="N135" s="229" t="s">
        <v>42</v>
      </c>
      <c r="O135" s="92"/>
      <c r="P135" s="230">
        <f>O135*H135</f>
        <v>0</v>
      </c>
      <c r="Q135" s="230">
        <v>0</v>
      </c>
      <c r="R135" s="230">
        <f>Q135*H135</f>
        <v>0</v>
      </c>
      <c r="S135" s="230">
        <v>0</v>
      </c>
      <c r="T135" s="231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2" t="s">
        <v>143</v>
      </c>
      <c r="AT135" s="232" t="s">
        <v>147</v>
      </c>
      <c r="AU135" s="232" t="s">
        <v>87</v>
      </c>
      <c r="AY135" s="18" t="s">
        <v>144</v>
      </c>
      <c r="BE135" s="233">
        <f>IF(N135="základní",J135,0)</f>
        <v>0</v>
      </c>
      <c r="BF135" s="233">
        <f>IF(N135="snížená",J135,0)</f>
        <v>0</v>
      </c>
      <c r="BG135" s="233">
        <f>IF(N135="zákl. přenesená",J135,0)</f>
        <v>0</v>
      </c>
      <c r="BH135" s="233">
        <f>IF(N135="sníž. přenesená",J135,0)</f>
        <v>0</v>
      </c>
      <c r="BI135" s="233">
        <f>IF(N135="nulová",J135,0)</f>
        <v>0</v>
      </c>
      <c r="BJ135" s="18" t="s">
        <v>85</v>
      </c>
      <c r="BK135" s="233">
        <f>ROUND(I135*H135,2)</f>
        <v>0</v>
      </c>
      <c r="BL135" s="18" t="s">
        <v>143</v>
      </c>
      <c r="BM135" s="232" t="s">
        <v>491</v>
      </c>
    </row>
    <row r="136" s="13" customFormat="1">
      <c r="A136" s="13"/>
      <c r="B136" s="243"/>
      <c r="C136" s="244"/>
      <c r="D136" s="234" t="s">
        <v>216</v>
      </c>
      <c r="E136" s="245" t="s">
        <v>1</v>
      </c>
      <c r="F136" s="246" t="s">
        <v>492</v>
      </c>
      <c r="G136" s="244"/>
      <c r="H136" s="247">
        <v>21.963999999999999</v>
      </c>
      <c r="I136" s="248"/>
      <c r="J136" s="244"/>
      <c r="K136" s="244"/>
      <c r="L136" s="249"/>
      <c r="M136" s="250"/>
      <c r="N136" s="251"/>
      <c r="O136" s="251"/>
      <c r="P136" s="251"/>
      <c r="Q136" s="251"/>
      <c r="R136" s="251"/>
      <c r="S136" s="251"/>
      <c r="T136" s="25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53" t="s">
        <v>216</v>
      </c>
      <c r="AU136" s="253" t="s">
        <v>87</v>
      </c>
      <c r="AV136" s="13" t="s">
        <v>87</v>
      </c>
      <c r="AW136" s="13" t="s">
        <v>34</v>
      </c>
      <c r="AX136" s="13" t="s">
        <v>85</v>
      </c>
      <c r="AY136" s="253" t="s">
        <v>144</v>
      </c>
    </row>
    <row r="137" s="2" customFormat="1" ht="33" customHeight="1">
      <c r="A137" s="39"/>
      <c r="B137" s="40"/>
      <c r="C137" s="220" t="s">
        <v>143</v>
      </c>
      <c r="D137" s="220" t="s">
        <v>147</v>
      </c>
      <c r="E137" s="221" t="s">
        <v>493</v>
      </c>
      <c r="F137" s="222" t="s">
        <v>494</v>
      </c>
      <c r="G137" s="223" t="s">
        <v>229</v>
      </c>
      <c r="H137" s="224">
        <v>21.963999999999999</v>
      </c>
      <c r="I137" s="225"/>
      <c r="J137" s="226">
        <f>ROUND(I137*H137,2)</f>
        <v>0</v>
      </c>
      <c r="K137" s="227"/>
      <c r="L137" s="45"/>
      <c r="M137" s="228" t="s">
        <v>1</v>
      </c>
      <c r="N137" s="229" t="s">
        <v>42</v>
      </c>
      <c r="O137" s="92"/>
      <c r="P137" s="230">
        <f>O137*H137</f>
        <v>0</v>
      </c>
      <c r="Q137" s="230">
        <v>0</v>
      </c>
      <c r="R137" s="230">
        <f>Q137*H137</f>
        <v>0</v>
      </c>
      <c r="S137" s="230">
        <v>0</v>
      </c>
      <c r="T137" s="231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2" t="s">
        <v>143</v>
      </c>
      <c r="AT137" s="232" t="s">
        <v>147</v>
      </c>
      <c r="AU137" s="232" t="s">
        <v>87</v>
      </c>
      <c r="AY137" s="18" t="s">
        <v>144</v>
      </c>
      <c r="BE137" s="233">
        <f>IF(N137="základní",J137,0)</f>
        <v>0</v>
      </c>
      <c r="BF137" s="233">
        <f>IF(N137="snížená",J137,0)</f>
        <v>0</v>
      </c>
      <c r="BG137" s="233">
        <f>IF(N137="zákl. přenesená",J137,0)</f>
        <v>0</v>
      </c>
      <c r="BH137" s="233">
        <f>IF(N137="sníž. přenesená",J137,0)</f>
        <v>0</v>
      </c>
      <c r="BI137" s="233">
        <f>IF(N137="nulová",J137,0)</f>
        <v>0</v>
      </c>
      <c r="BJ137" s="18" t="s">
        <v>85</v>
      </c>
      <c r="BK137" s="233">
        <f>ROUND(I137*H137,2)</f>
        <v>0</v>
      </c>
      <c r="BL137" s="18" t="s">
        <v>143</v>
      </c>
      <c r="BM137" s="232" t="s">
        <v>495</v>
      </c>
    </row>
    <row r="138" s="13" customFormat="1">
      <c r="A138" s="13"/>
      <c r="B138" s="243"/>
      <c r="C138" s="244"/>
      <c r="D138" s="234" t="s">
        <v>216</v>
      </c>
      <c r="E138" s="245" t="s">
        <v>1</v>
      </c>
      <c r="F138" s="246" t="s">
        <v>496</v>
      </c>
      <c r="G138" s="244"/>
      <c r="H138" s="247">
        <v>21.963999999999999</v>
      </c>
      <c r="I138" s="248"/>
      <c r="J138" s="244"/>
      <c r="K138" s="244"/>
      <c r="L138" s="249"/>
      <c r="M138" s="250"/>
      <c r="N138" s="251"/>
      <c r="O138" s="251"/>
      <c r="P138" s="251"/>
      <c r="Q138" s="251"/>
      <c r="R138" s="251"/>
      <c r="S138" s="251"/>
      <c r="T138" s="25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53" t="s">
        <v>216</v>
      </c>
      <c r="AU138" s="253" t="s">
        <v>87</v>
      </c>
      <c r="AV138" s="13" t="s">
        <v>87</v>
      </c>
      <c r="AW138" s="13" t="s">
        <v>34</v>
      </c>
      <c r="AX138" s="13" t="s">
        <v>85</v>
      </c>
      <c r="AY138" s="253" t="s">
        <v>144</v>
      </c>
    </row>
    <row r="139" s="2" customFormat="1" ht="33" customHeight="1">
      <c r="A139" s="39"/>
      <c r="B139" s="40"/>
      <c r="C139" s="220" t="s">
        <v>168</v>
      </c>
      <c r="D139" s="220" t="s">
        <v>147</v>
      </c>
      <c r="E139" s="221" t="s">
        <v>497</v>
      </c>
      <c r="F139" s="222" t="s">
        <v>498</v>
      </c>
      <c r="G139" s="223" t="s">
        <v>229</v>
      </c>
      <c r="H139" s="224">
        <v>6.2759999999999998</v>
      </c>
      <c r="I139" s="225"/>
      <c r="J139" s="226">
        <f>ROUND(I139*H139,2)</f>
        <v>0</v>
      </c>
      <c r="K139" s="227"/>
      <c r="L139" s="45"/>
      <c r="M139" s="228" t="s">
        <v>1</v>
      </c>
      <c r="N139" s="229" t="s">
        <v>42</v>
      </c>
      <c r="O139" s="92"/>
      <c r="P139" s="230">
        <f>O139*H139</f>
        <v>0</v>
      </c>
      <c r="Q139" s="230">
        <v>0</v>
      </c>
      <c r="R139" s="230">
        <f>Q139*H139</f>
        <v>0</v>
      </c>
      <c r="S139" s="230">
        <v>0</v>
      </c>
      <c r="T139" s="231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2" t="s">
        <v>143</v>
      </c>
      <c r="AT139" s="232" t="s">
        <v>147</v>
      </c>
      <c r="AU139" s="232" t="s">
        <v>87</v>
      </c>
      <c r="AY139" s="18" t="s">
        <v>144</v>
      </c>
      <c r="BE139" s="233">
        <f>IF(N139="základní",J139,0)</f>
        <v>0</v>
      </c>
      <c r="BF139" s="233">
        <f>IF(N139="snížená",J139,0)</f>
        <v>0</v>
      </c>
      <c r="BG139" s="233">
        <f>IF(N139="zákl. přenesená",J139,0)</f>
        <v>0</v>
      </c>
      <c r="BH139" s="233">
        <f>IF(N139="sníž. přenesená",J139,0)</f>
        <v>0</v>
      </c>
      <c r="BI139" s="233">
        <f>IF(N139="nulová",J139,0)</f>
        <v>0</v>
      </c>
      <c r="BJ139" s="18" t="s">
        <v>85</v>
      </c>
      <c r="BK139" s="233">
        <f>ROUND(I139*H139,2)</f>
        <v>0</v>
      </c>
      <c r="BL139" s="18" t="s">
        <v>143</v>
      </c>
      <c r="BM139" s="232" t="s">
        <v>499</v>
      </c>
    </row>
    <row r="140" s="13" customFormat="1">
      <c r="A140" s="13"/>
      <c r="B140" s="243"/>
      <c r="C140" s="244"/>
      <c r="D140" s="234" t="s">
        <v>216</v>
      </c>
      <c r="E140" s="245" t="s">
        <v>1</v>
      </c>
      <c r="F140" s="246" t="s">
        <v>500</v>
      </c>
      <c r="G140" s="244"/>
      <c r="H140" s="247">
        <v>6.2759999999999998</v>
      </c>
      <c r="I140" s="248"/>
      <c r="J140" s="244"/>
      <c r="K140" s="244"/>
      <c r="L140" s="249"/>
      <c r="M140" s="250"/>
      <c r="N140" s="251"/>
      <c r="O140" s="251"/>
      <c r="P140" s="251"/>
      <c r="Q140" s="251"/>
      <c r="R140" s="251"/>
      <c r="S140" s="251"/>
      <c r="T140" s="252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53" t="s">
        <v>216</v>
      </c>
      <c r="AU140" s="253" t="s">
        <v>87</v>
      </c>
      <c r="AV140" s="13" t="s">
        <v>87</v>
      </c>
      <c r="AW140" s="13" t="s">
        <v>34</v>
      </c>
      <c r="AX140" s="13" t="s">
        <v>85</v>
      </c>
      <c r="AY140" s="253" t="s">
        <v>144</v>
      </c>
    </row>
    <row r="141" s="2" customFormat="1" ht="21.75" customHeight="1">
      <c r="A141" s="39"/>
      <c r="B141" s="40"/>
      <c r="C141" s="220" t="s">
        <v>175</v>
      </c>
      <c r="D141" s="220" t="s">
        <v>147</v>
      </c>
      <c r="E141" s="221" t="s">
        <v>501</v>
      </c>
      <c r="F141" s="222" t="s">
        <v>502</v>
      </c>
      <c r="G141" s="223" t="s">
        <v>214</v>
      </c>
      <c r="H141" s="224">
        <v>141.74199999999999</v>
      </c>
      <c r="I141" s="225"/>
      <c r="J141" s="226">
        <f>ROUND(I141*H141,2)</f>
        <v>0</v>
      </c>
      <c r="K141" s="227"/>
      <c r="L141" s="45"/>
      <c r="M141" s="228" t="s">
        <v>1</v>
      </c>
      <c r="N141" s="229" t="s">
        <v>42</v>
      </c>
      <c r="O141" s="92"/>
      <c r="P141" s="230">
        <f>O141*H141</f>
        <v>0</v>
      </c>
      <c r="Q141" s="230">
        <v>0.00084000000000000003</v>
      </c>
      <c r="R141" s="230">
        <f>Q141*H141</f>
        <v>0.11906327999999999</v>
      </c>
      <c r="S141" s="230">
        <v>0</v>
      </c>
      <c r="T141" s="231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2" t="s">
        <v>143</v>
      </c>
      <c r="AT141" s="232" t="s">
        <v>147</v>
      </c>
      <c r="AU141" s="232" t="s">
        <v>87</v>
      </c>
      <c r="AY141" s="18" t="s">
        <v>144</v>
      </c>
      <c r="BE141" s="233">
        <f>IF(N141="základní",J141,0)</f>
        <v>0</v>
      </c>
      <c r="BF141" s="233">
        <f>IF(N141="snížená",J141,0)</f>
        <v>0</v>
      </c>
      <c r="BG141" s="233">
        <f>IF(N141="zákl. přenesená",J141,0)</f>
        <v>0</v>
      </c>
      <c r="BH141" s="233">
        <f>IF(N141="sníž. přenesená",J141,0)</f>
        <v>0</v>
      </c>
      <c r="BI141" s="233">
        <f>IF(N141="nulová",J141,0)</f>
        <v>0</v>
      </c>
      <c r="BJ141" s="18" t="s">
        <v>85</v>
      </c>
      <c r="BK141" s="233">
        <f>ROUND(I141*H141,2)</f>
        <v>0</v>
      </c>
      <c r="BL141" s="18" t="s">
        <v>143</v>
      </c>
      <c r="BM141" s="232" t="s">
        <v>503</v>
      </c>
    </row>
    <row r="142" s="13" customFormat="1">
      <c r="A142" s="13"/>
      <c r="B142" s="243"/>
      <c r="C142" s="244"/>
      <c r="D142" s="234" t="s">
        <v>216</v>
      </c>
      <c r="E142" s="245" t="s">
        <v>1</v>
      </c>
      <c r="F142" s="246" t="s">
        <v>504</v>
      </c>
      <c r="G142" s="244"/>
      <c r="H142" s="247">
        <v>74.709999999999994</v>
      </c>
      <c r="I142" s="248"/>
      <c r="J142" s="244"/>
      <c r="K142" s="244"/>
      <c r="L142" s="249"/>
      <c r="M142" s="250"/>
      <c r="N142" s="251"/>
      <c r="O142" s="251"/>
      <c r="P142" s="251"/>
      <c r="Q142" s="251"/>
      <c r="R142" s="251"/>
      <c r="S142" s="251"/>
      <c r="T142" s="25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53" t="s">
        <v>216</v>
      </c>
      <c r="AU142" s="253" t="s">
        <v>87</v>
      </c>
      <c r="AV142" s="13" t="s">
        <v>87</v>
      </c>
      <c r="AW142" s="13" t="s">
        <v>34</v>
      </c>
      <c r="AX142" s="13" t="s">
        <v>77</v>
      </c>
      <c r="AY142" s="253" t="s">
        <v>144</v>
      </c>
    </row>
    <row r="143" s="13" customFormat="1">
      <c r="A143" s="13"/>
      <c r="B143" s="243"/>
      <c r="C143" s="244"/>
      <c r="D143" s="234" t="s">
        <v>216</v>
      </c>
      <c r="E143" s="245" t="s">
        <v>1</v>
      </c>
      <c r="F143" s="246" t="s">
        <v>505</v>
      </c>
      <c r="G143" s="244"/>
      <c r="H143" s="247">
        <v>67.031999999999996</v>
      </c>
      <c r="I143" s="248"/>
      <c r="J143" s="244"/>
      <c r="K143" s="244"/>
      <c r="L143" s="249"/>
      <c r="M143" s="250"/>
      <c r="N143" s="251"/>
      <c r="O143" s="251"/>
      <c r="P143" s="251"/>
      <c r="Q143" s="251"/>
      <c r="R143" s="251"/>
      <c r="S143" s="251"/>
      <c r="T143" s="25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53" t="s">
        <v>216</v>
      </c>
      <c r="AU143" s="253" t="s">
        <v>87</v>
      </c>
      <c r="AV143" s="13" t="s">
        <v>87</v>
      </c>
      <c r="AW143" s="13" t="s">
        <v>34</v>
      </c>
      <c r="AX143" s="13" t="s">
        <v>77</v>
      </c>
      <c r="AY143" s="253" t="s">
        <v>144</v>
      </c>
    </row>
    <row r="144" s="14" customFormat="1">
      <c r="A144" s="14"/>
      <c r="B144" s="254"/>
      <c r="C144" s="255"/>
      <c r="D144" s="234" t="s">
        <v>216</v>
      </c>
      <c r="E144" s="256" t="s">
        <v>1</v>
      </c>
      <c r="F144" s="257" t="s">
        <v>236</v>
      </c>
      <c r="G144" s="255"/>
      <c r="H144" s="258">
        <v>141.74199999999999</v>
      </c>
      <c r="I144" s="259"/>
      <c r="J144" s="255"/>
      <c r="K144" s="255"/>
      <c r="L144" s="260"/>
      <c r="M144" s="261"/>
      <c r="N144" s="262"/>
      <c r="O144" s="262"/>
      <c r="P144" s="262"/>
      <c r="Q144" s="262"/>
      <c r="R144" s="262"/>
      <c r="S144" s="262"/>
      <c r="T144" s="263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64" t="s">
        <v>216</v>
      </c>
      <c r="AU144" s="264" t="s">
        <v>87</v>
      </c>
      <c r="AV144" s="14" t="s">
        <v>143</v>
      </c>
      <c r="AW144" s="14" t="s">
        <v>34</v>
      </c>
      <c r="AX144" s="14" t="s">
        <v>85</v>
      </c>
      <c r="AY144" s="264" t="s">
        <v>144</v>
      </c>
    </row>
    <row r="145" s="2" customFormat="1" ht="24.15" customHeight="1">
      <c r="A145" s="39"/>
      <c r="B145" s="40"/>
      <c r="C145" s="220" t="s">
        <v>180</v>
      </c>
      <c r="D145" s="220" t="s">
        <v>147</v>
      </c>
      <c r="E145" s="221" t="s">
        <v>506</v>
      </c>
      <c r="F145" s="222" t="s">
        <v>507</v>
      </c>
      <c r="G145" s="223" t="s">
        <v>214</v>
      </c>
      <c r="H145" s="224">
        <v>141.74199999999999</v>
      </c>
      <c r="I145" s="225"/>
      <c r="J145" s="226">
        <f>ROUND(I145*H145,2)</f>
        <v>0</v>
      </c>
      <c r="K145" s="227"/>
      <c r="L145" s="45"/>
      <c r="M145" s="228" t="s">
        <v>1</v>
      </c>
      <c r="N145" s="229" t="s">
        <v>42</v>
      </c>
      <c r="O145" s="92"/>
      <c r="P145" s="230">
        <f>O145*H145</f>
        <v>0</v>
      </c>
      <c r="Q145" s="230">
        <v>0</v>
      </c>
      <c r="R145" s="230">
        <f>Q145*H145</f>
        <v>0</v>
      </c>
      <c r="S145" s="230">
        <v>0</v>
      </c>
      <c r="T145" s="231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2" t="s">
        <v>143</v>
      </c>
      <c r="AT145" s="232" t="s">
        <v>147</v>
      </c>
      <c r="AU145" s="232" t="s">
        <v>87</v>
      </c>
      <c r="AY145" s="18" t="s">
        <v>144</v>
      </c>
      <c r="BE145" s="233">
        <f>IF(N145="základní",J145,0)</f>
        <v>0</v>
      </c>
      <c r="BF145" s="233">
        <f>IF(N145="snížená",J145,0)</f>
        <v>0</v>
      </c>
      <c r="BG145" s="233">
        <f>IF(N145="zákl. přenesená",J145,0)</f>
        <v>0</v>
      </c>
      <c r="BH145" s="233">
        <f>IF(N145="sníž. přenesená",J145,0)</f>
        <v>0</v>
      </c>
      <c r="BI145" s="233">
        <f>IF(N145="nulová",J145,0)</f>
        <v>0</v>
      </c>
      <c r="BJ145" s="18" t="s">
        <v>85</v>
      </c>
      <c r="BK145" s="233">
        <f>ROUND(I145*H145,2)</f>
        <v>0</v>
      </c>
      <c r="BL145" s="18" t="s">
        <v>143</v>
      </c>
      <c r="BM145" s="232" t="s">
        <v>508</v>
      </c>
    </row>
    <row r="146" s="2" customFormat="1" ht="24.15" customHeight="1">
      <c r="A146" s="39"/>
      <c r="B146" s="40"/>
      <c r="C146" s="220" t="s">
        <v>185</v>
      </c>
      <c r="D146" s="220" t="s">
        <v>147</v>
      </c>
      <c r="E146" s="221" t="s">
        <v>509</v>
      </c>
      <c r="F146" s="222" t="s">
        <v>510</v>
      </c>
      <c r="G146" s="223" t="s">
        <v>229</v>
      </c>
      <c r="H146" s="224">
        <v>62.755000000000003</v>
      </c>
      <c r="I146" s="225"/>
      <c r="J146" s="226">
        <f>ROUND(I146*H146,2)</f>
        <v>0</v>
      </c>
      <c r="K146" s="227"/>
      <c r="L146" s="45"/>
      <c r="M146" s="228" t="s">
        <v>1</v>
      </c>
      <c r="N146" s="229" t="s">
        <v>42</v>
      </c>
      <c r="O146" s="92"/>
      <c r="P146" s="230">
        <f>O146*H146</f>
        <v>0</v>
      </c>
      <c r="Q146" s="230">
        <v>0</v>
      </c>
      <c r="R146" s="230">
        <f>Q146*H146</f>
        <v>0</v>
      </c>
      <c r="S146" s="230">
        <v>0</v>
      </c>
      <c r="T146" s="231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2" t="s">
        <v>143</v>
      </c>
      <c r="AT146" s="232" t="s">
        <v>147</v>
      </c>
      <c r="AU146" s="232" t="s">
        <v>87</v>
      </c>
      <c r="AY146" s="18" t="s">
        <v>144</v>
      </c>
      <c r="BE146" s="233">
        <f>IF(N146="základní",J146,0)</f>
        <v>0</v>
      </c>
      <c r="BF146" s="233">
        <f>IF(N146="snížená",J146,0)</f>
        <v>0</v>
      </c>
      <c r="BG146" s="233">
        <f>IF(N146="zákl. přenesená",J146,0)</f>
        <v>0</v>
      </c>
      <c r="BH146" s="233">
        <f>IF(N146="sníž. přenesená",J146,0)</f>
        <v>0</v>
      </c>
      <c r="BI146" s="233">
        <f>IF(N146="nulová",J146,0)</f>
        <v>0</v>
      </c>
      <c r="BJ146" s="18" t="s">
        <v>85</v>
      </c>
      <c r="BK146" s="233">
        <f>ROUND(I146*H146,2)</f>
        <v>0</v>
      </c>
      <c r="BL146" s="18" t="s">
        <v>143</v>
      </c>
      <c r="BM146" s="232" t="s">
        <v>511</v>
      </c>
    </row>
    <row r="147" s="13" customFormat="1">
      <c r="A147" s="13"/>
      <c r="B147" s="243"/>
      <c r="C147" s="244"/>
      <c r="D147" s="234" t="s">
        <v>216</v>
      </c>
      <c r="E147" s="245" t="s">
        <v>1</v>
      </c>
      <c r="F147" s="246" t="s">
        <v>512</v>
      </c>
      <c r="G147" s="244"/>
      <c r="H147" s="247">
        <v>62.755000000000003</v>
      </c>
      <c r="I147" s="248"/>
      <c r="J147" s="244"/>
      <c r="K147" s="244"/>
      <c r="L147" s="249"/>
      <c r="M147" s="250"/>
      <c r="N147" s="251"/>
      <c r="O147" s="251"/>
      <c r="P147" s="251"/>
      <c r="Q147" s="251"/>
      <c r="R147" s="251"/>
      <c r="S147" s="251"/>
      <c r="T147" s="25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53" t="s">
        <v>216</v>
      </c>
      <c r="AU147" s="253" t="s">
        <v>87</v>
      </c>
      <c r="AV147" s="13" t="s">
        <v>87</v>
      </c>
      <c r="AW147" s="13" t="s">
        <v>34</v>
      </c>
      <c r="AX147" s="13" t="s">
        <v>77</v>
      </c>
      <c r="AY147" s="253" t="s">
        <v>144</v>
      </c>
    </row>
    <row r="148" s="14" customFormat="1">
      <c r="A148" s="14"/>
      <c r="B148" s="254"/>
      <c r="C148" s="255"/>
      <c r="D148" s="234" t="s">
        <v>216</v>
      </c>
      <c r="E148" s="256" t="s">
        <v>1</v>
      </c>
      <c r="F148" s="257" t="s">
        <v>236</v>
      </c>
      <c r="G148" s="255"/>
      <c r="H148" s="258">
        <v>62.755000000000003</v>
      </c>
      <c r="I148" s="259"/>
      <c r="J148" s="255"/>
      <c r="K148" s="255"/>
      <c r="L148" s="260"/>
      <c r="M148" s="261"/>
      <c r="N148" s="262"/>
      <c r="O148" s="262"/>
      <c r="P148" s="262"/>
      <c r="Q148" s="262"/>
      <c r="R148" s="262"/>
      <c r="S148" s="262"/>
      <c r="T148" s="263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64" t="s">
        <v>216</v>
      </c>
      <c r="AU148" s="264" t="s">
        <v>87</v>
      </c>
      <c r="AV148" s="14" t="s">
        <v>143</v>
      </c>
      <c r="AW148" s="14" t="s">
        <v>34</v>
      </c>
      <c r="AX148" s="14" t="s">
        <v>85</v>
      </c>
      <c r="AY148" s="264" t="s">
        <v>144</v>
      </c>
    </row>
    <row r="149" s="2" customFormat="1" ht="37.8" customHeight="1">
      <c r="A149" s="39"/>
      <c r="B149" s="40"/>
      <c r="C149" s="220" t="s">
        <v>190</v>
      </c>
      <c r="D149" s="220" t="s">
        <v>147</v>
      </c>
      <c r="E149" s="221" t="s">
        <v>513</v>
      </c>
      <c r="F149" s="222" t="s">
        <v>514</v>
      </c>
      <c r="G149" s="223" t="s">
        <v>229</v>
      </c>
      <c r="H149" s="224">
        <v>62.755000000000003</v>
      </c>
      <c r="I149" s="225"/>
      <c r="J149" s="226">
        <f>ROUND(I149*H149,2)</f>
        <v>0</v>
      </c>
      <c r="K149" s="227"/>
      <c r="L149" s="45"/>
      <c r="M149" s="228" t="s">
        <v>1</v>
      </c>
      <c r="N149" s="229" t="s">
        <v>42</v>
      </c>
      <c r="O149" s="92"/>
      <c r="P149" s="230">
        <f>O149*H149</f>
        <v>0</v>
      </c>
      <c r="Q149" s="230">
        <v>0</v>
      </c>
      <c r="R149" s="230">
        <f>Q149*H149</f>
        <v>0</v>
      </c>
      <c r="S149" s="230">
        <v>0</v>
      </c>
      <c r="T149" s="231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2" t="s">
        <v>143</v>
      </c>
      <c r="AT149" s="232" t="s">
        <v>147</v>
      </c>
      <c r="AU149" s="232" t="s">
        <v>87</v>
      </c>
      <c r="AY149" s="18" t="s">
        <v>144</v>
      </c>
      <c r="BE149" s="233">
        <f>IF(N149="základní",J149,0)</f>
        <v>0</v>
      </c>
      <c r="BF149" s="233">
        <f>IF(N149="snížená",J149,0)</f>
        <v>0</v>
      </c>
      <c r="BG149" s="233">
        <f>IF(N149="zákl. přenesená",J149,0)</f>
        <v>0</v>
      </c>
      <c r="BH149" s="233">
        <f>IF(N149="sníž. přenesená",J149,0)</f>
        <v>0</v>
      </c>
      <c r="BI149" s="233">
        <f>IF(N149="nulová",J149,0)</f>
        <v>0</v>
      </c>
      <c r="BJ149" s="18" t="s">
        <v>85</v>
      </c>
      <c r="BK149" s="233">
        <f>ROUND(I149*H149,2)</f>
        <v>0</v>
      </c>
      <c r="BL149" s="18" t="s">
        <v>143</v>
      </c>
      <c r="BM149" s="232" t="s">
        <v>515</v>
      </c>
    </row>
    <row r="150" s="13" customFormat="1">
      <c r="A150" s="13"/>
      <c r="B150" s="243"/>
      <c r="C150" s="244"/>
      <c r="D150" s="234" t="s">
        <v>216</v>
      </c>
      <c r="E150" s="245" t="s">
        <v>1</v>
      </c>
      <c r="F150" s="246" t="s">
        <v>512</v>
      </c>
      <c r="G150" s="244"/>
      <c r="H150" s="247">
        <v>62.755000000000003</v>
      </c>
      <c r="I150" s="248"/>
      <c r="J150" s="244"/>
      <c r="K150" s="244"/>
      <c r="L150" s="249"/>
      <c r="M150" s="250"/>
      <c r="N150" s="251"/>
      <c r="O150" s="251"/>
      <c r="P150" s="251"/>
      <c r="Q150" s="251"/>
      <c r="R150" s="251"/>
      <c r="S150" s="251"/>
      <c r="T150" s="252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53" t="s">
        <v>216</v>
      </c>
      <c r="AU150" s="253" t="s">
        <v>87</v>
      </c>
      <c r="AV150" s="13" t="s">
        <v>87</v>
      </c>
      <c r="AW150" s="13" t="s">
        <v>34</v>
      </c>
      <c r="AX150" s="13" t="s">
        <v>77</v>
      </c>
      <c r="AY150" s="253" t="s">
        <v>144</v>
      </c>
    </row>
    <row r="151" s="14" customFormat="1">
      <c r="A151" s="14"/>
      <c r="B151" s="254"/>
      <c r="C151" s="255"/>
      <c r="D151" s="234" t="s">
        <v>216</v>
      </c>
      <c r="E151" s="256" t="s">
        <v>1</v>
      </c>
      <c r="F151" s="257" t="s">
        <v>236</v>
      </c>
      <c r="G151" s="255"/>
      <c r="H151" s="258">
        <v>62.755000000000003</v>
      </c>
      <c r="I151" s="259"/>
      <c r="J151" s="255"/>
      <c r="K151" s="255"/>
      <c r="L151" s="260"/>
      <c r="M151" s="261"/>
      <c r="N151" s="262"/>
      <c r="O151" s="262"/>
      <c r="P151" s="262"/>
      <c r="Q151" s="262"/>
      <c r="R151" s="262"/>
      <c r="S151" s="262"/>
      <c r="T151" s="263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64" t="s">
        <v>216</v>
      </c>
      <c r="AU151" s="264" t="s">
        <v>87</v>
      </c>
      <c r="AV151" s="14" t="s">
        <v>143</v>
      </c>
      <c r="AW151" s="14" t="s">
        <v>34</v>
      </c>
      <c r="AX151" s="14" t="s">
        <v>85</v>
      </c>
      <c r="AY151" s="264" t="s">
        <v>144</v>
      </c>
    </row>
    <row r="152" s="2" customFormat="1" ht="33" customHeight="1">
      <c r="A152" s="39"/>
      <c r="B152" s="40"/>
      <c r="C152" s="220" t="s">
        <v>195</v>
      </c>
      <c r="D152" s="220" t="s">
        <v>147</v>
      </c>
      <c r="E152" s="221" t="s">
        <v>260</v>
      </c>
      <c r="F152" s="222" t="s">
        <v>516</v>
      </c>
      <c r="G152" s="223" t="s">
        <v>257</v>
      </c>
      <c r="H152" s="224">
        <v>112.959</v>
      </c>
      <c r="I152" s="225"/>
      <c r="J152" s="226">
        <f>ROUND(I152*H152,2)</f>
        <v>0</v>
      </c>
      <c r="K152" s="227"/>
      <c r="L152" s="45"/>
      <c r="M152" s="228" t="s">
        <v>1</v>
      </c>
      <c r="N152" s="229" t="s">
        <v>42</v>
      </c>
      <c r="O152" s="92"/>
      <c r="P152" s="230">
        <f>O152*H152</f>
        <v>0</v>
      </c>
      <c r="Q152" s="230">
        <v>0</v>
      </c>
      <c r="R152" s="230">
        <f>Q152*H152</f>
        <v>0</v>
      </c>
      <c r="S152" s="230">
        <v>0</v>
      </c>
      <c r="T152" s="231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32" t="s">
        <v>143</v>
      </c>
      <c r="AT152" s="232" t="s">
        <v>147</v>
      </c>
      <c r="AU152" s="232" t="s">
        <v>87</v>
      </c>
      <c r="AY152" s="18" t="s">
        <v>144</v>
      </c>
      <c r="BE152" s="233">
        <f>IF(N152="základní",J152,0)</f>
        <v>0</v>
      </c>
      <c r="BF152" s="233">
        <f>IF(N152="snížená",J152,0)</f>
        <v>0</v>
      </c>
      <c r="BG152" s="233">
        <f>IF(N152="zákl. přenesená",J152,0)</f>
        <v>0</v>
      </c>
      <c r="BH152" s="233">
        <f>IF(N152="sníž. přenesená",J152,0)</f>
        <v>0</v>
      </c>
      <c r="BI152" s="233">
        <f>IF(N152="nulová",J152,0)</f>
        <v>0</v>
      </c>
      <c r="BJ152" s="18" t="s">
        <v>85</v>
      </c>
      <c r="BK152" s="233">
        <f>ROUND(I152*H152,2)</f>
        <v>0</v>
      </c>
      <c r="BL152" s="18" t="s">
        <v>143</v>
      </c>
      <c r="BM152" s="232" t="s">
        <v>517</v>
      </c>
    </row>
    <row r="153" s="13" customFormat="1">
      <c r="A153" s="13"/>
      <c r="B153" s="243"/>
      <c r="C153" s="244"/>
      <c r="D153" s="234" t="s">
        <v>216</v>
      </c>
      <c r="E153" s="245" t="s">
        <v>1</v>
      </c>
      <c r="F153" s="246" t="s">
        <v>518</v>
      </c>
      <c r="G153" s="244"/>
      <c r="H153" s="247">
        <v>112.959</v>
      </c>
      <c r="I153" s="248"/>
      <c r="J153" s="244"/>
      <c r="K153" s="244"/>
      <c r="L153" s="249"/>
      <c r="M153" s="250"/>
      <c r="N153" s="251"/>
      <c r="O153" s="251"/>
      <c r="P153" s="251"/>
      <c r="Q153" s="251"/>
      <c r="R153" s="251"/>
      <c r="S153" s="251"/>
      <c r="T153" s="25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53" t="s">
        <v>216</v>
      </c>
      <c r="AU153" s="253" t="s">
        <v>87</v>
      </c>
      <c r="AV153" s="13" t="s">
        <v>87</v>
      </c>
      <c r="AW153" s="13" t="s">
        <v>34</v>
      </c>
      <c r="AX153" s="13" t="s">
        <v>85</v>
      </c>
      <c r="AY153" s="253" t="s">
        <v>144</v>
      </c>
    </row>
    <row r="154" s="2" customFormat="1" ht="24.15" customHeight="1">
      <c r="A154" s="39"/>
      <c r="B154" s="40"/>
      <c r="C154" s="220" t="s">
        <v>268</v>
      </c>
      <c r="D154" s="220" t="s">
        <v>147</v>
      </c>
      <c r="E154" s="221" t="s">
        <v>519</v>
      </c>
      <c r="F154" s="222" t="s">
        <v>520</v>
      </c>
      <c r="G154" s="223" t="s">
        <v>229</v>
      </c>
      <c r="H154" s="224">
        <v>43.893000000000001</v>
      </c>
      <c r="I154" s="225"/>
      <c r="J154" s="226">
        <f>ROUND(I154*H154,2)</f>
        <v>0</v>
      </c>
      <c r="K154" s="227"/>
      <c r="L154" s="45"/>
      <c r="M154" s="228" t="s">
        <v>1</v>
      </c>
      <c r="N154" s="229" t="s">
        <v>42</v>
      </c>
      <c r="O154" s="92"/>
      <c r="P154" s="230">
        <f>O154*H154</f>
        <v>0</v>
      </c>
      <c r="Q154" s="230">
        <v>0</v>
      </c>
      <c r="R154" s="230">
        <f>Q154*H154</f>
        <v>0</v>
      </c>
      <c r="S154" s="230">
        <v>0</v>
      </c>
      <c r="T154" s="231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32" t="s">
        <v>143</v>
      </c>
      <c r="AT154" s="232" t="s">
        <v>147</v>
      </c>
      <c r="AU154" s="232" t="s">
        <v>87</v>
      </c>
      <c r="AY154" s="18" t="s">
        <v>144</v>
      </c>
      <c r="BE154" s="233">
        <f>IF(N154="základní",J154,0)</f>
        <v>0</v>
      </c>
      <c r="BF154" s="233">
        <f>IF(N154="snížená",J154,0)</f>
        <v>0</v>
      </c>
      <c r="BG154" s="233">
        <f>IF(N154="zákl. přenesená",J154,0)</f>
        <v>0</v>
      </c>
      <c r="BH154" s="233">
        <f>IF(N154="sníž. přenesená",J154,0)</f>
        <v>0</v>
      </c>
      <c r="BI154" s="233">
        <f>IF(N154="nulová",J154,0)</f>
        <v>0</v>
      </c>
      <c r="BJ154" s="18" t="s">
        <v>85</v>
      </c>
      <c r="BK154" s="233">
        <f>ROUND(I154*H154,2)</f>
        <v>0</v>
      </c>
      <c r="BL154" s="18" t="s">
        <v>143</v>
      </c>
      <c r="BM154" s="232" t="s">
        <v>521</v>
      </c>
    </row>
    <row r="155" s="13" customFormat="1">
      <c r="A155" s="13"/>
      <c r="B155" s="243"/>
      <c r="C155" s="244"/>
      <c r="D155" s="234" t="s">
        <v>216</v>
      </c>
      <c r="E155" s="245" t="s">
        <v>1</v>
      </c>
      <c r="F155" s="246" t="s">
        <v>465</v>
      </c>
      <c r="G155" s="244"/>
      <c r="H155" s="247">
        <v>62.755000000000003</v>
      </c>
      <c r="I155" s="248"/>
      <c r="J155" s="244"/>
      <c r="K155" s="244"/>
      <c r="L155" s="249"/>
      <c r="M155" s="250"/>
      <c r="N155" s="251"/>
      <c r="O155" s="251"/>
      <c r="P155" s="251"/>
      <c r="Q155" s="251"/>
      <c r="R155" s="251"/>
      <c r="S155" s="251"/>
      <c r="T155" s="25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53" t="s">
        <v>216</v>
      </c>
      <c r="AU155" s="253" t="s">
        <v>87</v>
      </c>
      <c r="AV155" s="13" t="s">
        <v>87</v>
      </c>
      <c r="AW155" s="13" t="s">
        <v>34</v>
      </c>
      <c r="AX155" s="13" t="s">
        <v>77</v>
      </c>
      <c r="AY155" s="253" t="s">
        <v>144</v>
      </c>
    </row>
    <row r="156" s="13" customFormat="1">
      <c r="A156" s="13"/>
      <c r="B156" s="243"/>
      <c r="C156" s="244"/>
      <c r="D156" s="234" t="s">
        <v>216</v>
      </c>
      <c r="E156" s="245" t="s">
        <v>1</v>
      </c>
      <c r="F156" s="246" t="s">
        <v>522</v>
      </c>
      <c r="G156" s="244"/>
      <c r="H156" s="247">
        <v>-14.929</v>
      </c>
      <c r="I156" s="248"/>
      <c r="J156" s="244"/>
      <c r="K156" s="244"/>
      <c r="L156" s="249"/>
      <c r="M156" s="250"/>
      <c r="N156" s="251"/>
      <c r="O156" s="251"/>
      <c r="P156" s="251"/>
      <c r="Q156" s="251"/>
      <c r="R156" s="251"/>
      <c r="S156" s="251"/>
      <c r="T156" s="25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53" t="s">
        <v>216</v>
      </c>
      <c r="AU156" s="253" t="s">
        <v>87</v>
      </c>
      <c r="AV156" s="13" t="s">
        <v>87</v>
      </c>
      <c r="AW156" s="13" t="s">
        <v>34</v>
      </c>
      <c r="AX156" s="13" t="s">
        <v>77</v>
      </c>
      <c r="AY156" s="253" t="s">
        <v>144</v>
      </c>
    </row>
    <row r="157" s="13" customFormat="1">
      <c r="A157" s="13"/>
      <c r="B157" s="243"/>
      <c r="C157" s="244"/>
      <c r="D157" s="234" t="s">
        <v>216</v>
      </c>
      <c r="E157" s="245" t="s">
        <v>1</v>
      </c>
      <c r="F157" s="246" t="s">
        <v>523</v>
      </c>
      <c r="G157" s="244"/>
      <c r="H157" s="247">
        <v>-3.9329999999999998</v>
      </c>
      <c r="I157" s="248"/>
      <c r="J157" s="244"/>
      <c r="K157" s="244"/>
      <c r="L157" s="249"/>
      <c r="M157" s="250"/>
      <c r="N157" s="251"/>
      <c r="O157" s="251"/>
      <c r="P157" s="251"/>
      <c r="Q157" s="251"/>
      <c r="R157" s="251"/>
      <c r="S157" s="251"/>
      <c r="T157" s="25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53" t="s">
        <v>216</v>
      </c>
      <c r="AU157" s="253" t="s">
        <v>87</v>
      </c>
      <c r="AV157" s="13" t="s">
        <v>87</v>
      </c>
      <c r="AW157" s="13" t="s">
        <v>34</v>
      </c>
      <c r="AX157" s="13" t="s">
        <v>77</v>
      </c>
      <c r="AY157" s="253" t="s">
        <v>144</v>
      </c>
    </row>
    <row r="158" s="14" customFormat="1">
      <c r="A158" s="14"/>
      <c r="B158" s="254"/>
      <c r="C158" s="255"/>
      <c r="D158" s="234" t="s">
        <v>216</v>
      </c>
      <c r="E158" s="256" t="s">
        <v>472</v>
      </c>
      <c r="F158" s="257" t="s">
        <v>236</v>
      </c>
      <c r="G158" s="255"/>
      <c r="H158" s="258">
        <v>43.893000000000001</v>
      </c>
      <c r="I158" s="259"/>
      <c r="J158" s="255"/>
      <c r="K158" s="255"/>
      <c r="L158" s="260"/>
      <c r="M158" s="261"/>
      <c r="N158" s="262"/>
      <c r="O158" s="262"/>
      <c r="P158" s="262"/>
      <c r="Q158" s="262"/>
      <c r="R158" s="262"/>
      <c r="S158" s="262"/>
      <c r="T158" s="263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64" t="s">
        <v>216</v>
      </c>
      <c r="AU158" s="264" t="s">
        <v>87</v>
      </c>
      <c r="AV158" s="14" t="s">
        <v>143</v>
      </c>
      <c r="AW158" s="14" t="s">
        <v>34</v>
      </c>
      <c r="AX158" s="14" t="s">
        <v>85</v>
      </c>
      <c r="AY158" s="264" t="s">
        <v>144</v>
      </c>
    </row>
    <row r="159" s="2" customFormat="1" ht="16.5" customHeight="1">
      <c r="A159" s="39"/>
      <c r="B159" s="40"/>
      <c r="C159" s="265" t="s">
        <v>8</v>
      </c>
      <c r="D159" s="265" t="s">
        <v>254</v>
      </c>
      <c r="E159" s="266" t="s">
        <v>524</v>
      </c>
      <c r="F159" s="267" t="s">
        <v>525</v>
      </c>
      <c r="G159" s="268" t="s">
        <v>257</v>
      </c>
      <c r="H159" s="269">
        <v>79.007000000000005</v>
      </c>
      <c r="I159" s="270"/>
      <c r="J159" s="271">
        <f>ROUND(I159*H159,2)</f>
        <v>0</v>
      </c>
      <c r="K159" s="272"/>
      <c r="L159" s="273"/>
      <c r="M159" s="274" t="s">
        <v>1</v>
      </c>
      <c r="N159" s="275" t="s">
        <v>42</v>
      </c>
      <c r="O159" s="92"/>
      <c r="P159" s="230">
        <f>O159*H159</f>
        <v>0</v>
      </c>
      <c r="Q159" s="230">
        <v>0</v>
      </c>
      <c r="R159" s="230">
        <f>Q159*H159</f>
        <v>0</v>
      </c>
      <c r="S159" s="230">
        <v>0</v>
      </c>
      <c r="T159" s="231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32" t="s">
        <v>185</v>
      </c>
      <c r="AT159" s="232" t="s">
        <v>254</v>
      </c>
      <c r="AU159" s="232" t="s">
        <v>87</v>
      </c>
      <c r="AY159" s="18" t="s">
        <v>144</v>
      </c>
      <c r="BE159" s="233">
        <f>IF(N159="základní",J159,0)</f>
        <v>0</v>
      </c>
      <c r="BF159" s="233">
        <f>IF(N159="snížená",J159,0)</f>
        <v>0</v>
      </c>
      <c r="BG159" s="233">
        <f>IF(N159="zákl. přenesená",J159,0)</f>
        <v>0</v>
      </c>
      <c r="BH159" s="233">
        <f>IF(N159="sníž. přenesená",J159,0)</f>
        <v>0</v>
      </c>
      <c r="BI159" s="233">
        <f>IF(N159="nulová",J159,0)</f>
        <v>0</v>
      </c>
      <c r="BJ159" s="18" t="s">
        <v>85</v>
      </c>
      <c r="BK159" s="233">
        <f>ROUND(I159*H159,2)</f>
        <v>0</v>
      </c>
      <c r="BL159" s="18" t="s">
        <v>143</v>
      </c>
      <c r="BM159" s="232" t="s">
        <v>526</v>
      </c>
    </row>
    <row r="160" s="13" customFormat="1">
      <c r="A160" s="13"/>
      <c r="B160" s="243"/>
      <c r="C160" s="244"/>
      <c r="D160" s="234" t="s">
        <v>216</v>
      </c>
      <c r="E160" s="245" t="s">
        <v>1</v>
      </c>
      <c r="F160" s="246" t="s">
        <v>527</v>
      </c>
      <c r="G160" s="244"/>
      <c r="H160" s="247">
        <v>79.007000000000005</v>
      </c>
      <c r="I160" s="248"/>
      <c r="J160" s="244"/>
      <c r="K160" s="244"/>
      <c r="L160" s="249"/>
      <c r="M160" s="250"/>
      <c r="N160" s="251"/>
      <c r="O160" s="251"/>
      <c r="P160" s="251"/>
      <c r="Q160" s="251"/>
      <c r="R160" s="251"/>
      <c r="S160" s="251"/>
      <c r="T160" s="25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53" t="s">
        <v>216</v>
      </c>
      <c r="AU160" s="253" t="s">
        <v>87</v>
      </c>
      <c r="AV160" s="13" t="s">
        <v>87</v>
      </c>
      <c r="AW160" s="13" t="s">
        <v>34</v>
      </c>
      <c r="AX160" s="13" t="s">
        <v>85</v>
      </c>
      <c r="AY160" s="253" t="s">
        <v>144</v>
      </c>
    </row>
    <row r="161" s="2" customFormat="1" ht="24.15" customHeight="1">
      <c r="A161" s="39"/>
      <c r="B161" s="40"/>
      <c r="C161" s="220" t="s">
        <v>277</v>
      </c>
      <c r="D161" s="220" t="s">
        <v>147</v>
      </c>
      <c r="E161" s="221" t="s">
        <v>528</v>
      </c>
      <c r="F161" s="222" t="s">
        <v>529</v>
      </c>
      <c r="G161" s="223" t="s">
        <v>229</v>
      </c>
      <c r="H161" s="224">
        <v>14.929</v>
      </c>
      <c r="I161" s="225"/>
      <c r="J161" s="226">
        <f>ROUND(I161*H161,2)</f>
        <v>0</v>
      </c>
      <c r="K161" s="227"/>
      <c r="L161" s="45"/>
      <c r="M161" s="228" t="s">
        <v>1</v>
      </c>
      <c r="N161" s="229" t="s">
        <v>42</v>
      </c>
      <c r="O161" s="92"/>
      <c r="P161" s="230">
        <f>O161*H161</f>
        <v>0</v>
      </c>
      <c r="Q161" s="230">
        <v>0</v>
      </c>
      <c r="R161" s="230">
        <f>Q161*H161</f>
        <v>0</v>
      </c>
      <c r="S161" s="230">
        <v>0</v>
      </c>
      <c r="T161" s="231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32" t="s">
        <v>143</v>
      </c>
      <c r="AT161" s="232" t="s">
        <v>147</v>
      </c>
      <c r="AU161" s="232" t="s">
        <v>87</v>
      </c>
      <c r="AY161" s="18" t="s">
        <v>144</v>
      </c>
      <c r="BE161" s="233">
        <f>IF(N161="základní",J161,0)</f>
        <v>0</v>
      </c>
      <c r="BF161" s="233">
        <f>IF(N161="snížená",J161,0)</f>
        <v>0</v>
      </c>
      <c r="BG161" s="233">
        <f>IF(N161="zákl. přenesená",J161,0)</f>
        <v>0</v>
      </c>
      <c r="BH161" s="233">
        <f>IF(N161="sníž. přenesená",J161,0)</f>
        <v>0</v>
      </c>
      <c r="BI161" s="233">
        <f>IF(N161="nulová",J161,0)</f>
        <v>0</v>
      </c>
      <c r="BJ161" s="18" t="s">
        <v>85</v>
      </c>
      <c r="BK161" s="233">
        <f>ROUND(I161*H161,2)</f>
        <v>0</v>
      </c>
      <c r="BL161" s="18" t="s">
        <v>143</v>
      </c>
      <c r="BM161" s="232" t="s">
        <v>530</v>
      </c>
    </row>
    <row r="162" s="13" customFormat="1">
      <c r="A162" s="13"/>
      <c r="B162" s="243"/>
      <c r="C162" s="244"/>
      <c r="D162" s="234" t="s">
        <v>216</v>
      </c>
      <c r="E162" s="245" t="s">
        <v>1</v>
      </c>
      <c r="F162" s="246" t="s">
        <v>531</v>
      </c>
      <c r="G162" s="244"/>
      <c r="H162" s="247">
        <v>7.8730000000000002</v>
      </c>
      <c r="I162" s="248"/>
      <c r="J162" s="244"/>
      <c r="K162" s="244"/>
      <c r="L162" s="249"/>
      <c r="M162" s="250"/>
      <c r="N162" s="251"/>
      <c r="O162" s="251"/>
      <c r="P162" s="251"/>
      <c r="Q162" s="251"/>
      <c r="R162" s="251"/>
      <c r="S162" s="251"/>
      <c r="T162" s="25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53" t="s">
        <v>216</v>
      </c>
      <c r="AU162" s="253" t="s">
        <v>87</v>
      </c>
      <c r="AV162" s="13" t="s">
        <v>87</v>
      </c>
      <c r="AW162" s="13" t="s">
        <v>34</v>
      </c>
      <c r="AX162" s="13" t="s">
        <v>77</v>
      </c>
      <c r="AY162" s="253" t="s">
        <v>144</v>
      </c>
    </row>
    <row r="163" s="13" customFormat="1">
      <c r="A163" s="13"/>
      <c r="B163" s="243"/>
      <c r="C163" s="244"/>
      <c r="D163" s="234" t="s">
        <v>216</v>
      </c>
      <c r="E163" s="245" t="s">
        <v>1</v>
      </c>
      <c r="F163" s="246" t="s">
        <v>532</v>
      </c>
      <c r="G163" s="244"/>
      <c r="H163" s="247">
        <v>7.056</v>
      </c>
      <c r="I163" s="248"/>
      <c r="J163" s="244"/>
      <c r="K163" s="244"/>
      <c r="L163" s="249"/>
      <c r="M163" s="250"/>
      <c r="N163" s="251"/>
      <c r="O163" s="251"/>
      <c r="P163" s="251"/>
      <c r="Q163" s="251"/>
      <c r="R163" s="251"/>
      <c r="S163" s="251"/>
      <c r="T163" s="252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53" t="s">
        <v>216</v>
      </c>
      <c r="AU163" s="253" t="s">
        <v>87</v>
      </c>
      <c r="AV163" s="13" t="s">
        <v>87</v>
      </c>
      <c r="AW163" s="13" t="s">
        <v>34</v>
      </c>
      <c r="AX163" s="13" t="s">
        <v>77</v>
      </c>
      <c r="AY163" s="253" t="s">
        <v>144</v>
      </c>
    </row>
    <row r="164" s="14" customFormat="1">
      <c r="A164" s="14"/>
      <c r="B164" s="254"/>
      <c r="C164" s="255"/>
      <c r="D164" s="234" t="s">
        <v>216</v>
      </c>
      <c r="E164" s="256" t="s">
        <v>468</v>
      </c>
      <c r="F164" s="257" t="s">
        <v>236</v>
      </c>
      <c r="G164" s="255"/>
      <c r="H164" s="258">
        <v>14.929</v>
      </c>
      <c r="I164" s="259"/>
      <c r="J164" s="255"/>
      <c r="K164" s="255"/>
      <c r="L164" s="260"/>
      <c r="M164" s="261"/>
      <c r="N164" s="262"/>
      <c r="O164" s="262"/>
      <c r="P164" s="262"/>
      <c r="Q164" s="262"/>
      <c r="R164" s="262"/>
      <c r="S164" s="262"/>
      <c r="T164" s="263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64" t="s">
        <v>216</v>
      </c>
      <c r="AU164" s="264" t="s">
        <v>87</v>
      </c>
      <c r="AV164" s="14" t="s">
        <v>143</v>
      </c>
      <c r="AW164" s="14" t="s">
        <v>34</v>
      </c>
      <c r="AX164" s="14" t="s">
        <v>85</v>
      </c>
      <c r="AY164" s="264" t="s">
        <v>144</v>
      </c>
    </row>
    <row r="165" s="2" customFormat="1" ht="16.5" customHeight="1">
      <c r="A165" s="39"/>
      <c r="B165" s="40"/>
      <c r="C165" s="265" t="s">
        <v>281</v>
      </c>
      <c r="D165" s="265" t="s">
        <v>254</v>
      </c>
      <c r="E165" s="266" t="s">
        <v>533</v>
      </c>
      <c r="F165" s="267" t="s">
        <v>534</v>
      </c>
      <c r="G165" s="268" t="s">
        <v>257</v>
      </c>
      <c r="H165" s="269">
        <v>29.858000000000001</v>
      </c>
      <c r="I165" s="270"/>
      <c r="J165" s="271">
        <f>ROUND(I165*H165,2)</f>
        <v>0</v>
      </c>
      <c r="K165" s="272"/>
      <c r="L165" s="273"/>
      <c r="M165" s="274" t="s">
        <v>1</v>
      </c>
      <c r="N165" s="275" t="s">
        <v>42</v>
      </c>
      <c r="O165" s="92"/>
      <c r="P165" s="230">
        <f>O165*H165</f>
        <v>0</v>
      </c>
      <c r="Q165" s="230">
        <v>0</v>
      </c>
      <c r="R165" s="230">
        <f>Q165*H165</f>
        <v>0</v>
      </c>
      <c r="S165" s="230">
        <v>0</v>
      </c>
      <c r="T165" s="231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32" t="s">
        <v>185</v>
      </c>
      <c r="AT165" s="232" t="s">
        <v>254</v>
      </c>
      <c r="AU165" s="232" t="s">
        <v>87</v>
      </c>
      <c r="AY165" s="18" t="s">
        <v>144</v>
      </c>
      <c r="BE165" s="233">
        <f>IF(N165="základní",J165,0)</f>
        <v>0</v>
      </c>
      <c r="BF165" s="233">
        <f>IF(N165="snížená",J165,0)</f>
        <v>0</v>
      </c>
      <c r="BG165" s="233">
        <f>IF(N165="zákl. přenesená",J165,0)</f>
        <v>0</v>
      </c>
      <c r="BH165" s="233">
        <f>IF(N165="sníž. přenesená",J165,0)</f>
        <v>0</v>
      </c>
      <c r="BI165" s="233">
        <f>IF(N165="nulová",J165,0)</f>
        <v>0</v>
      </c>
      <c r="BJ165" s="18" t="s">
        <v>85</v>
      </c>
      <c r="BK165" s="233">
        <f>ROUND(I165*H165,2)</f>
        <v>0</v>
      </c>
      <c r="BL165" s="18" t="s">
        <v>143</v>
      </c>
      <c r="BM165" s="232" t="s">
        <v>535</v>
      </c>
    </row>
    <row r="166" s="13" customFormat="1">
      <c r="A166" s="13"/>
      <c r="B166" s="243"/>
      <c r="C166" s="244"/>
      <c r="D166" s="234" t="s">
        <v>216</v>
      </c>
      <c r="E166" s="245" t="s">
        <v>1</v>
      </c>
      <c r="F166" s="246" t="s">
        <v>536</v>
      </c>
      <c r="G166" s="244"/>
      <c r="H166" s="247">
        <v>29.858000000000001</v>
      </c>
      <c r="I166" s="248"/>
      <c r="J166" s="244"/>
      <c r="K166" s="244"/>
      <c r="L166" s="249"/>
      <c r="M166" s="250"/>
      <c r="N166" s="251"/>
      <c r="O166" s="251"/>
      <c r="P166" s="251"/>
      <c r="Q166" s="251"/>
      <c r="R166" s="251"/>
      <c r="S166" s="251"/>
      <c r="T166" s="252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53" t="s">
        <v>216</v>
      </c>
      <c r="AU166" s="253" t="s">
        <v>87</v>
      </c>
      <c r="AV166" s="13" t="s">
        <v>87</v>
      </c>
      <c r="AW166" s="13" t="s">
        <v>34</v>
      </c>
      <c r="AX166" s="13" t="s">
        <v>85</v>
      </c>
      <c r="AY166" s="253" t="s">
        <v>144</v>
      </c>
    </row>
    <row r="167" s="2" customFormat="1" ht="37.8" customHeight="1">
      <c r="A167" s="39"/>
      <c r="B167" s="40"/>
      <c r="C167" s="220" t="s">
        <v>286</v>
      </c>
      <c r="D167" s="220" t="s">
        <v>147</v>
      </c>
      <c r="E167" s="221" t="s">
        <v>537</v>
      </c>
      <c r="F167" s="222" t="s">
        <v>538</v>
      </c>
      <c r="G167" s="223" t="s">
        <v>229</v>
      </c>
      <c r="H167" s="224">
        <v>62.755000000000003</v>
      </c>
      <c r="I167" s="225"/>
      <c r="J167" s="226">
        <f>ROUND(I167*H167,2)</f>
        <v>0</v>
      </c>
      <c r="K167" s="227"/>
      <c r="L167" s="45"/>
      <c r="M167" s="228" t="s">
        <v>1</v>
      </c>
      <c r="N167" s="229" t="s">
        <v>42</v>
      </c>
      <c r="O167" s="92"/>
      <c r="P167" s="230">
        <f>O167*H167</f>
        <v>0</v>
      </c>
      <c r="Q167" s="230">
        <v>0</v>
      </c>
      <c r="R167" s="230">
        <f>Q167*H167</f>
        <v>0</v>
      </c>
      <c r="S167" s="230">
        <v>0</v>
      </c>
      <c r="T167" s="231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32" t="s">
        <v>143</v>
      </c>
      <c r="AT167" s="232" t="s">
        <v>147</v>
      </c>
      <c r="AU167" s="232" t="s">
        <v>87</v>
      </c>
      <c r="AY167" s="18" t="s">
        <v>144</v>
      </c>
      <c r="BE167" s="233">
        <f>IF(N167="základní",J167,0)</f>
        <v>0</v>
      </c>
      <c r="BF167" s="233">
        <f>IF(N167="snížená",J167,0)</f>
        <v>0</v>
      </c>
      <c r="BG167" s="233">
        <f>IF(N167="zákl. přenesená",J167,0)</f>
        <v>0</v>
      </c>
      <c r="BH167" s="233">
        <f>IF(N167="sníž. přenesená",J167,0)</f>
        <v>0</v>
      </c>
      <c r="BI167" s="233">
        <f>IF(N167="nulová",J167,0)</f>
        <v>0</v>
      </c>
      <c r="BJ167" s="18" t="s">
        <v>85</v>
      </c>
      <c r="BK167" s="233">
        <f>ROUND(I167*H167,2)</f>
        <v>0</v>
      </c>
      <c r="BL167" s="18" t="s">
        <v>143</v>
      </c>
      <c r="BM167" s="232" t="s">
        <v>539</v>
      </c>
    </row>
    <row r="168" s="16" customFormat="1">
      <c r="A168" s="16"/>
      <c r="B168" s="295"/>
      <c r="C168" s="296"/>
      <c r="D168" s="234" t="s">
        <v>216</v>
      </c>
      <c r="E168" s="297" t="s">
        <v>1</v>
      </c>
      <c r="F168" s="298" t="s">
        <v>540</v>
      </c>
      <c r="G168" s="296"/>
      <c r="H168" s="297" t="s">
        <v>1</v>
      </c>
      <c r="I168" s="299"/>
      <c r="J168" s="296"/>
      <c r="K168" s="296"/>
      <c r="L168" s="300"/>
      <c r="M168" s="301"/>
      <c r="N168" s="302"/>
      <c r="O168" s="302"/>
      <c r="P168" s="302"/>
      <c r="Q168" s="302"/>
      <c r="R168" s="302"/>
      <c r="S168" s="302"/>
      <c r="T168" s="303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T168" s="304" t="s">
        <v>216</v>
      </c>
      <c r="AU168" s="304" t="s">
        <v>87</v>
      </c>
      <c r="AV168" s="16" t="s">
        <v>85</v>
      </c>
      <c r="AW168" s="16" t="s">
        <v>34</v>
      </c>
      <c r="AX168" s="16" t="s">
        <v>77</v>
      </c>
      <c r="AY168" s="304" t="s">
        <v>144</v>
      </c>
    </row>
    <row r="169" s="13" customFormat="1">
      <c r="A169" s="13"/>
      <c r="B169" s="243"/>
      <c r="C169" s="244"/>
      <c r="D169" s="234" t="s">
        <v>216</v>
      </c>
      <c r="E169" s="245" t="s">
        <v>1</v>
      </c>
      <c r="F169" s="246" t="s">
        <v>468</v>
      </c>
      <c r="G169" s="244"/>
      <c r="H169" s="247">
        <v>14.929</v>
      </c>
      <c r="I169" s="248"/>
      <c r="J169" s="244"/>
      <c r="K169" s="244"/>
      <c r="L169" s="249"/>
      <c r="M169" s="250"/>
      <c r="N169" s="251"/>
      <c r="O169" s="251"/>
      <c r="P169" s="251"/>
      <c r="Q169" s="251"/>
      <c r="R169" s="251"/>
      <c r="S169" s="251"/>
      <c r="T169" s="252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53" t="s">
        <v>216</v>
      </c>
      <c r="AU169" s="253" t="s">
        <v>87</v>
      </c>
      <c r="AV169" s="13" t="s">
        <v>87</v>
      </c>
      <c r="AW169" s="13" t="s">
        <v>34</v>
      </c>
      <c r="AX169" s="13" t="s">
        <v>77</v>
      </c>
      <c r="AY169" s="253" t="s">
        <v>144</v>
      </c>
    </row>
    <row r="170" s="13" customFormat="1">
      <c r="A170" s="13"/>
      <c r="B170" s="243"/>
      <c r="C170" s="244"/>
      <c r="D170" s="234" t="s">
        <v>216</v>
      </c>
      <c r="E170" s="245" t="s">
        <v>1</v>
      </c>
      <c r="F170" s="246" t="s">
        <v>470</v>
      </c>
      <c r="G170" s="244"/>
      <c r="H170" s="247">
        <v>3.9329999999999998</v>
      </c>
      <c r="I170" s="248"/>
      <c r="J170" s="244"/>
      <c r="K170" s="244"/>
      <c r="L170" s="249"/>
      <c r="M170" s="250"/>
      <c r="N170" s="251"/>
      <c r="O170" s="251"/>
      <c r="P170" s="251"/>
      <c r="Q170" s="251"/>
      <c r="R170" s="251"/>
      <c r="S170" s="251"/>
      <c r="T170" s="25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53" t="s">
        <v>216</v>
      </c>
      <c r="AU170" s="253" t="s">
        <v>87</v>
      </c>
      <c r="AV170" s="13" t="s">
        <v>87</v>
      </c>
      <c r="AW170" s="13" t="s">
        <v>34</v>
      </c>
      <c r="AX170" s="13" t="s">
        <v>77</v>
      </c>
      <c r="AY170" s="253" t="s">
        <v>144</v>
      </c>
    </row>
    <row r="171" s="13" customFormat="1">
      <c r="A171" s="13"/>
      <c r="B171" s="243"/>
      <c r="C171" s="244"/>
      <c r="D171" s="234" t="s">
        <v>216</v>
      </c>
      <c r="E171" s="245" t="s">
        <v>1</v>
      </c>
      <c r="F171" s="246" t="s">
        <v>472</v>
      </c>
      <c r="G171" s="244"/>
      <c r="H171" s="247">
        <v>43.893000000000001</v>
      </c>
      <c r="I171" s="248"/>
      <c r="J171" s="244"/>
      <c r="K171" s="244"/>
      <c r="L171" s="249"/>
      <c r="M171" s="250"/>
      <c r="N171" s="251"/>
      <c r="O171" s="251"/>
      <c r="P171" s="251"/>
      <c r="Q171" s="251"/>
      <c r="R171" s="251"/>
      <c r="S171" s="251"/>
      <c r="T171" s="252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53" t="s">
        <v>216</v>
      </c>
      <c r="AU171" s="253" t="s">
        <v>87</v>
      </c>
      <c r="AV171" s="13" t="s">
        <v>87</v>
      </c>
      <c r="AW171" s="13" t="s">
        <v>34</v>
      </c>
      <c r="AX171" s="13" t="s">
        <v>77</v>
      </c>
      <c r="AY171" s="253" t="s">
        <v>144</v>
      </c>
    </row>
    <row r="172" s="14" customFormat="1">
      <c r="A172" s="14"/>
      <c r="B172" s="254"/>
      <c r="C172" s="255"/>
      <c r="D172" s="234" t="s">
        <v>216</v>
      </c>
      <c r="E172" s="256" t="s">
        <v>1</v>
      </c>
      <c r="F172" s="257" t="s">
        <v>236</v>
      </c>
      <c r="G172" s="255"/>
      <c r="H172" s="258">
        <v>62.755000000000003</v>
      </c>
      <c r="I172" s="259"/>
      <c r="J172" s="255"/>
      <c r="K172" s="255"/>
      <c r="L172" s="260"/>
      <c r="M172" s="261"/>
      <c r="N172" s="262"/>
      <c r="O172" s="262"/>
      <c r="P172" s="262"/>
      <c r="Q172" s="262"/>
      <c r="R172" s="262"/>
      <c r="S172" s="262"/>
      <c r="T172" s="263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64" t="s">
        <v>216</v>
      </c>
      <c r="AU172" s="264" t="s">
        <v>87</v>
      </c>
      <c r="AV172" s="14" t="s">
        <v>143</v>
      </c>
      <c r="AW172" s="14" t="s">
        <v>34</v>
      </c>
      <c r="AX172" s="14" t="s">
        <v>85</v>
      </c>
      <c r="AY172" s="264" t="s">
        <v>144</v>
      </c>
    </row>
    <row r="173" s="12" customFormat="1" ht="22.8" customHeight="1">
      <c r="A173" s="12"/>
      <c r="B173" s="204"/>
      <c r="C173" s="205"/>
      <c r="D173" s="206" t="s">
        <v>76</v>
      </c>
      <c r="E173" s="218" t="s">
        <v>87</v>
      </c>
      <c r="F173" s="218" t="s">
        <v>405</v>
      </c>
      <c r="G173" s="205"/>
      <c r="H173" s="205"/>
      <c r="I173" s="208"/>
      <c r="J173" s="219">
        <f>BK173</f>
        <v>0</v>
      </c>
      <c r="K173" s="205"/>
      <c r="L173" s="210"/>
      <c r="M173" s="211"/>
      <c r="N173" s="212"/>
      <c r="O173" s="212"/>
      <c r="P173" s="213">
        <f>SUM(P174:P175)</f>
        <v>0</v>
      </c>
      <c r="Q173" s="212"/>
      <c r="R173" s="213">
        <f>SUM(R174:R175)</f>
        <v>8.9449530000000017</v>
      </c>
      <c r="S173" s="212"/>
      <c r="T173" s="214">
        <f>SUM(T174:T175)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215" t="s">
        <v>85</v>
      </c>
      <c r="AT173" s="216" t="s">
        <v>76</v>
      </c>
      <c r="AU173" s="216" t="s">
        <v>85</v>
      </c>
      <c r="AY173" s="215" t="s">
        <v>144</v>
      </c>
      <c r="BK173" s="217">
        <f>SUM(BK174:BK175)</f>
        <v>0</v>
      </c>
    </row>
    <row r="174" s="2" customFormat="1" ht="37.8" customHeight="1">
      <c r="A174" s="39"/>
      <c r="B174" s="40"/>
      <c r="C174" s="220" t="s">
        <v>290</v>
      </c>
      <c r="D174" s="220" t="s">
        <v>147</v>
      </c>
      <c r="E174" s="221" t="s">
        <v>541</v>
      </c>
      <c r="F174" s="222" t="s">
        <v>542</v>
      </c>
      <c r="G174" s="223" t="s">
        <v>224</v>
      </c>
      <c r="H174" s="224">
        <v>43.700000000000003</v>
      </c>
      <c r="I174" s="225"/>
      <c r="J174" s="226">
        <f>ROUND(I174*H174,2)</f>
        <v>0</v>
      </c>
      <c r="K174" s="227"/>
      <c r="L174" s="45"/>
      <c r="M174" s="228" t="s">
        <v>1</v>
      </c>
      <c r="N174" s="229" t="s">
        <v>42</v>
      </c>
      <c r="O174" s="92"/>
      <c r="P174" s="230">
        <f>O174*H174</f>
        <v>0</v>
      </c>
      <c r="Q174" s="230">
        <v>0.20469000000000001</v>
      </c>
      <c r="R174" s="230">
        <f>Q174*H174</f>
        <v>8.9449530000000017</v>
      </c>
      <c r="S174" s="230">
        <v>0</v>
      </c>
      <c r="T174" s="231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32" t="s">
        <v>143</v>
      </c>
      <c r="AT174" s="232" t="s">
        <v>147</v>
      </c>
      <c r="AU174" s="232" t="s">
        <v>87</v>
      </c>
      <c r="AY174" s="18" t="s">
        <v>144</v>
      </c>
      <c r="BE174" s="233">
        <f>IF(N174="základní",J174,0)</f>
        <v>0</v>
      </c>
      <c r="BF174" s="233">
        <f>IF(N174="snížená",J174,0)</f>
        <v>0</v>
      </c>
      <c r="BG174" s="233">
        <f>IF(N174="zákl. přenesená",J174,0)</f>
        <v>0</v>
      </c>
      <c r="BH174" s="233">
        <f>IF(N174="sníž. přenesená",J174,0)</f>
        <v>0</v>
      </c>
      <c r="BI174" s="233">
        <f>IF(N174="nulová",J174,0)</f>
        <v>0</v>
      </c>
      <c r="BJ174" s="18" t="s">
        <v>85</v>
      </c>
      <c r="BK174" s="233">
        <f>ROUND(I174*H174,2)</f>
        <v>0</v>
      </c>
      <c r="BL174" s="18" t="s">
        <v>143</v>
      </c>
      <c r="BM174" s="232" t="s">
        <v>543</v>
      </c>
    </row>
    <row r="175" s="13" customFormat="1">
      <c r="A175" s="13"/>
      <c r="B175" s="243"/>
      <c r="C175" s="244"/>
      <c r="D175" s="234" t="s">
        <v>216</v>
      </c>
      <c r="E175" s="245" t="s">
        <v>1</v>
      </c>
      <c r="F175" s="246" t="s">
        <v>544</v>
      </c>
      <c r="G175" s="244"/>
      <c r="H175" s="247">
        <v>43.700000000000003</v>
      </c>
      <c r="I175" s="248"/>
      <c r="J175" s="244"/>
      <c r="K175" s="244"/>
      <c r="L175" s="249"/>
      <c r="M175" s="250"/>
      <c r="N175" s="251"/>
      <c r="O175" s="251"/>
      <c r="P175" s="251"/>
      <c r="Q175" s="251"/>
      <c r="R175" s="251"/>
      <c r="S175" s="251"/>
      <c r="T175" s="25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53" t="s">
        <v>216</v>
      </c>
      <c r="AU175" s="253" t="s">
        <v>87</v>
      </c>
      <c r="AV175" s="13" t="s">
        <v>87</v>
      </c>
      <c r="AW175" s="13" t="s">
        <v>34</v>
      </c>
      <c r="AX175" s="13" t="s">
        <v>85</v>
      </c>
      <c r="AY175" s="253" t="s">
        <v>144</v>
      </c>
    </row>
    <row r="176" s="12" customFormat="1" ht="22.8" customHeight="1">
      <c r="A176" s="12"/>
      <c r="B176" s="204"/>
      <c r="C176" s="205"/>
      <c r="D176" s="206" t="s">
        <v>76</v>
      </c>
      <c r="E176" s="218" t="s">
        <v>143</v>
      </c>
      <c r="F176" s="218" t="s">
        <v>545</v>
      </c>
      <c r="G176" s="205"/>
      <c r="H176" s="205"/>
      <c r="I176" s="208"/>
      <c r="J176" s="219">
        <f>BK176</f>
        <v>0</v>
      </c>
      <c r="K176" s="205"/>
      <c r="L176" s="210"/>
      <c r="M176" s="211"/>
      <c r="N176" s="212"/>
      <c r="O176" s="212"/>
      <c r="P176" s="213">
        <f>SUM(P177:P188)</f>
        <v>0</v>
      </c>
      <c r="Q176" s="212"/>
      <c r="R176" s="213">
        <f>SUM(R177:R188)</f>
        <v>9.4908739299999993</v>
      </c>
      <c r="S176" s="212"/>
      <c r="T176" s="214">
        <f>SUM(T177:T188)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215" t="s">
        <v>85</v>
      </c>
      <c r="AT176" s="216" t="s">
        <v>76</v>
      </c>
      <c r="AU176" s="216" t="s">
        <v>85</v>
      </c>
      <c r="AY176" s="215" t="s">
        <v>144</v>
      </c>
      <c r="BK176" s="217">
        <f>SUM(BK177:BK188)</f>
        <v>0</v>
      </c>
    </row>
    <row r="177" s="2" customFormat="1" ht="24.15" customHeight="1">
      <c r="A177" s="39"/>
      <c r="B177" s="40"/>
      <c r="C177" s="220" t="s">
        <v>294</v>
      </c>
      <c r="D177" s="220" t="s">
        <v>147</v>
      </c>
      <c r="E177" s="221" t="s">
        <v>546</v>
      </c>
      <c r="F177" s="222" t="s">
        <v>547</v>
      </c>
      <c r="G177" s="223" t="s">
        <v>229</v>
      </c>
      <c r="H177" s="224">
        <v>3.9329999999999998</v>
      </c>
      <c r="I177" s="225"/>
      <c r="J177" s="226">
        <f>ROUND(I177*H177,2)</f>
        <v>0</v>
      </c>
      <c r="K177" s="227"/>
      <c r="L177" s="45"/>
      <c r="M177" s="228" t="s">
        <v>1</v>
      </c>
      <c r="N177" s="229" t="s">
        <v>42</v>
      </c>
      <c r="O177" s="92"/>
      <c r="P177" s="230">
        <f>O177*H177</f>
        <v>0</v>
      </c>
      <c r="Q177" s="230">
        <v>1.8907700000000001</v>
      </c>
      <c r="R177" s="230">
        <f>Q177*H177</f>
        <v>7.4363984099999998</v>
      </c>
      <c r="S177" s="230">
        <v>0</v>
      </c>
      <c r="T177" s="231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32" t="s">
        <v>143</v>
      </c>
      <c r="AT177" s="232" t="s">
        <v>147</v>
      </c>
      <c r="AU177" s="232" t="s">
        <v>87</v>
      </c>
      <c r="AY177" s="18" t="s">
        <v>144</v>
      </c>
      <c r="BE177" s="233">
        <f>IF(N177="základní",J177,0)</f>
        <v>0</v>
      </c>
      <c r="BF177" s="233">
        <f>IF(N177="snížená",J177,0)</f>
        <v>0</v>
      </c>
      <c r="BG177" s="233">
        <f>IF(N177="zákl. přenesená",J177,0)</f>
        <v>0</v>
      </c>
      <c r="BH177" s="233">
        <f>IF(N177="sníž. přenesená",J177,0)</f>
        <v>0</v>
      </c>
      <c r="BI177" s="233">
        <f>IF(N177="nulová",J177,0)</f>
        <v>0</v>
      </c>
      <c r="BJ177" s="18" t="s">
        <v>85</v>
      </c>
      <c r="BK177" s="233">
        <f>ROUND(I177*H177,2)</f>
        <v>0</v>
      </c>
      <c r="BL177" s="18" t="s">
        <v>143</v>
      </c>
      <c r="BM177" s="232" t="s">
        <v>548</v>
      </c>
    </row>
    <row r="178" s="13" customFormat="1">
      <c r="A178" s="13"/>
      <c r="B178" s="243"/>
      <c r="C178" s="244"/>
      <c r="D178" s="234" t="s">
        <v>216</v>
      </c>
      <c r="E178" s="245" t="s">
        <v>1</v>
      </c>
      <c r="F178" s="246" t="s">
        <v>549</v>
      </c>
      <c r="G178" s="244"/>
      <c r="H178" s="247">
        <v>2.169</v>
      </c>
      <c r="I178" s="248"/>
      <c r="J178" s="244"/>
      <c r="K178" s="244"/>
      <c r="L178" s="249"/>
      <c r="M178" s="250"/>
      <c r="N178" s="251"/>
      <c r="O178" s="251"/>
      <c r="P178" s="251"/>
      <c r="Q178" s="251"/>
      <c r="R178" s="251"/>
      <c r="S178" s="251"/>
      <c r="T178" s="25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53" t="s">
        <v>216</v>
      </c>
      <c r="AU178" s="253" t="s">
        <v>87</v>
      </c>
      <c r="AV178" s="13" t="s">
        <v>87</v>
      </c>
      <c r="AW178" s="13" t="s">
        <v>34</v>
      </c>
      <c r="AX178" s="13" t="s">
        <v>77</v>
      </c>
      <c r="AY178" s="253" t="s">
        <v>144</v>
      </c>
    </row>
    <row r="179" s="13" customFormat="1">
      <c r="A179" s="13"/>
      <c r="B179" s="243"/>
      <c r="C179" s="244"/>
      <c r="D179" s="234" t="s">
        <v>216</v>
      </c>
      <c r="E179" s="245" t="s">
        <v>1</v>
      </c>
      <c r="F179" s="246" t="s">
        <v>550</v>
      </c>
      <c r="G179" s="244"/>
      <c r="H179" s="247">
        <v>1.764</v>
      </c>
      <c r="I179" s="248"/>
      <c r="J179" s="244"/>
      <c r="K179" s="244"/>
      <c r="L179" s="249"/>
      <c r="M179" s="250"/>
      <c r="N179" s="251"/>
      <c r="O179" s="251"/>
      <c r="P179" s="251"/>
      <c r="Q179" s="251"/>
      <c r="R179" s="251"/>
      <c r="S179" s="251"/>
      <c r="T179" s="252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53" t="s">
        <v>216</v>
      </c>
      <c r="AU179" s="253" t="s">
        <v>87</v>
      </c>
      <c r="AV179" s="13" t="s">
        <v>87</v>
      </c>
      <c r="AW179" s="13" t="s">
        <v>34</v>
      </c>
      <c r="AX179" s="13" t="s">
        <v>77</v>
      </c>
      <c r="AY179" s="253" t="s">
        <v>144</v>
      </c>
    </row>
    <row r="180" s="14" customFormat="1">
      <c r="A180" s="14"/>
      <c r="B180" s="254"/>
      <c r="C180" s="255"/>
      <c r="D180" s="234" t="s">
        <v>216</v>
      </c>
      <c r="E180" s="256" t="s">
        <v>470</v>
      </c>
      <c r="F180" s="257" t="s">
        <v>236</v>
      </c>
      <c r="G180" s="255"/>
      <c r="H180" s="258">
        <v>3.9329999999999998</v>
      </c>
      <c r="I180" s="259"/>
      <c r="J180" s="255"/>
      <c r="K180" s="255"/>
      <c r="L180" s="260"/>
      <c r="M180" s="261"/>
      <c r="N180" s="262"/>
      <c r="O180" s="262"/>
      <c r="P180" s="262"/>
      <c r="Q180" s="262"/>
      <c r="R180" s="262"/>
      <c r="S180" s="262"/>
      <c r="T180" s="263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64" t="s">
        <v>216</v>
      </c>
      <c r="AU180" s="264" t="s">
        <v>87</v>
      </c>
      <c r="AV180" s="14" t="s">
        <v>143</v>
      </c>
      <c r="AW180" s="14" t="s">
        <v>34</v>
      </c>
      <c r="AX180" s="14" t="s">
        <v>85</v>
      </c>
      <c r="AY180" s="264" t="s">
        <v>144</v>
      </c>
    </row>
    <row r="181" s="2" customFormat="1" ht="33" customHeight="1">
      <c r="A181" s="39"/>
      <c r="B181" s="40"/>
      <c r="C181" s="220" t="s">
        <v>298</v>
      </c>
      <c r="D181" s="220" t="s">
        <v>147</v>
      </c>
      <c r="E181" s="221" t="s">
        <v>551</v>
      </c>
      <c r="F181" s="222" t="s">
        <v>552</v>
      </c>
      <c r="G181" s="223" t="s">
        <v>229</v>
      </c>
      <c r="H181" s="224">
        <v>0.25600000000000001</v>
      </c>
      <c r="I181" s="225"/>
      <c r="J181" s="226">
        <f>ROUND(I181*H181,2)</f>
        <v>0</v>
      </c>
      <c r="K181" s="227"/>
      <c r="L181" s="45"/>
      <c r="M181" s="228" t="s">
        <v>1</v>
      </c>
      <c r="N181" s="229" t="s">
        <v>42</v>
      </c>
      <c r="O181" s="92"/>
      <c r="P181" s="230">
        <f>O181*H181</f>
        <v>0</v>
      </c>
      <c r="Q181" s="230">
        <v>2.5018699999999998</v>
      </c>
      <c r="R181" s="230">
        <f>Q181*H181</f>
        <v>0.64047871999999995</v>
      </c>
      <c r="S181" s="230">
        <v>0</v>
      </c>
      <c r="T181" s="231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32" t="s">
        <v>143</v>
      </c>
      <c r="AT181" s="232" t="s">
        <v>147</v>
      </c>
      <c r="AU181" s="232" t="s">
        <v>87</v>
      </c>
      <c r="AY181" s="18" t="s">
        <v>144</v>
      </c>
      <c r="BE181" s="233">
        <f>IF(N181="základní",J181,0)</f>
        <v>0</v>
      </c>
      <c r="BF181" s="233">
        <f>IF(N181="snížená",J181,0)</f>
        <v>0</v>
      </c>
      <c r="BG181" s="233">
        <f>IF(N181="zákl. přenesená",J181,0)</f>
        <v>0</v>
      </c>
      <c r="BH181" s="233">
        <f>IF(N181="sníž. přenesená",J181,0)</f>
        <v>0</v>
      </c>
      <c r="BI181" s="233">
        <f>IF(N181="nulová",J181,0)</f>
        <v>0</v>
      </c>
      <c r="BJ181" s="18" t="s">
        <v>85</v>
      </c>
      <c r="BK181" s="233">
        <f>ROUND(I181*H181,2)</f>
        <v>0</v>
      </c>
      <c r="BL181" s="18" t="s">
        <v>143</v>
      </c>
      <c r="BM181" s="232" t="s">
        <v>553</v>
      </c>
    </row>
    <row r="182" s="13" customFormat="1">
      <c r="A182" s="13"/>
      <c r="B182" s="243"/>
      <c r="C182" s="244"/>
      <c r="D182" s="234" t="s">
        <v>216</v>
      </c>
      <c r="E182" s="245" t="s">
        <v>1</v>
      </c>
      <c r="F182" s="246" t="s">
        <v>554</v>
      </c>
      <c r="G182" s="244"/>
      <c r="H182" s="247">
        <v>0.25600000000000001</v>
      </c>
      <c r="I182" s="248"/>
      <c r="J182" s="244"/>
      <c r="K182" s="244"/>
      <c r="L182" s="249"/>
      <c r="M182" s="250"/>
      <c r="N182" s="251"/>
      <c r="O182" s="251"/>
      <c r="P182" s="251"/>
      <c r="Q182" s="251"/>
      <c r="R182" s="251"/>
      <c r="S182" s="251"/>
      <c r="T182" s="252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53" t="s">
        <v>216</v>
      </c>
      <c r="AU182" s="253" t="s">
        <v>87</v>
      </c>
      <c r="AV182" s="13" t="s">
        <v>87</v>
      </c>
      <c r="AW182" s="13" t="s">
        <v>34</v>
      </c>
      <c r="AX182" s="13" t="s">
        <v>77</v>
      </c>
      <c r="AY182" s="253" t="s">
        <v>144</v>
      </c>
    </row>
    <row r="183" s="14" customFormat="1">
      <c r="A183" s="14"/>
      <c r="B183" s="254"/>
      <c r="C183" s="255"/>
      <c r="D183" s="234" t="s">
        <v>216</v>
      </c>
      <c r="E183" s="256" t="s">
        <v>1</v>
      </c>
      <c r="F183" s="257" t="s">
        <v>236</v>
      </c>
      <c r="G183" s="255"/>
      <c r="H183" s="258">
        <v>0.25600000000000001</v>
      </c>
      <c r="I183" s="259"/>
      <c r="J183" s="255"/>
      <c r="K183" s="255"/>
      <c r="L183" s="260"/>
      <c r="M183" s="261"/>
      <c r="N183" s="262"/>
      <c r="O183" s="262"/>
      <c r="P183" s="262"/>
      <c r="Q183" s="262"/>
      <c r="R183" s="262"/>
      <c r="S183" s="262"/>
      <c r="T183" s="263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64" t="s">
        <v>216</v>
      </c>
      <c r="AU183" s="264" t="s">
        <v>87</v>
      </c>
      <c r="AV183" s="14" t="s">
        <v>143</v>
      </c>
      <c r="AW183" s="14" t="s">
        <v>34</v>
      </c>
      <c r="AX183" s="14" t="s">
        <v>85</v>
      </c>
      <c r="AY183" s="264" t="s">
        <v>144</v>
      </c>
    </row>
    <row r="184" s="2" customFormat="1" ht="24.15" customHeight="1">
      <c r="A184" s="39"/>
      <c r="B184" s="40"/>
      <c r="C184" s="220" t="s">
        <v>304</v>
      </c>
      <c r="D184" s="220" t="s">
        <v>147</v>
      </c>
      <c r="E184" s="221" t="s">
        <v>555</v>
      </c>
      <c r="F184" s="222" t="s">
        <v>556</v>
      </c>
      <c r="G184" s="223" t="s">
        <v>214</v>
      </c>
      <c r="H184" s="224">
        <v>2.5600000000000001</v>
      </c>
      <c r="I184" s="225"/>
      <c r="J184" s="226">
        <f>ROUND(I184*H184,2)</f>
        <v>0</v>
      </c>
      <c r="K184" s="227"/>
      <c r="L184" s="45"/>
      <c r="M184" s="228" t="s">
        <v>1</v>
      </c>
      <c r="N184" s="229" t="s">
        <v>42</v>
      </c>
      <c r="O184" s="92"/>
      <c r="P184" s="230">
        <f>O184*H184</f>
        <v>0</v>
      </c>
      <c r="Q184" s="230">
        <v>0.01328</v>
      </c>
      <c r="R184" s="230">
        <f>Q184*H184</f>
        <v>0.033996800000000001</v>
      </c>
      <c r="S184" s="230">
        <v>0</v>
      </c>
      <c r="T184" s="231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32" t="s">
        <v>143</v>
      </c>
      <c r="AT184" s="232" t="s">
        <v>147</v>
      </c>
      <c r="AU184" s="232" t="s">
        <v>87</v>
      </c>
      <c r="AY184" s="18" t="s">
        <v>144</v>
      </c>
      <c r="BE184" s="233">
        <f>IF(N184="základní",J184,0)</f>
        <v>0</v>
      </c>
      <c r="BF184" s="233">
        <f>IF(N184="snížená",J184,0)</f>
        <v>0</v>
      </c>
      <c r="BG184" s="233">
        <f>IF(N184="zákl. přenesená",J184,0)</f>
        <v>0</v>
      </c>
      <c r="BH184" s="233">
        <f>IF(N184="sníž. přenesená",J184,0)</f>
        <v>0</v>
      </c>
      <c r="BI184" s="233">
        <f>IF(N184="nulová",J184,0)</f>
        <v>0</v>
      </c>
      <c r="BJ184" s="18" t="s">
        <v>85</v>
      </c>
      <c r="BK184" s="233">
        <f>ROUND(I184*H184,2)</f>
        <v>0</v>
      </c>
      <c r="BL184" s="18" t="s">
        <v>143</v>
      </c>
      <c r="BM184" s="232" t="s">
        <v>557</v>
      </c>
    </row>
    <row r="185" s="13" customFormat="1">
      <c r="A185" s="13"/>
      <c r="B185" s="243"/>
      <c r="C185" s="244"/>
      <c r="D185" s="234" t="s">
        <v>216</v>
      </c>
      <c r="E185" s="245" t="s">
        <v>1</v>
      </c>
      <c r="F185" s="246" t="s">
        <v>558</v>
      </c>
      <c r="G185" s="244"/>
      <c r="H185" s="247">
        <v>2.5600000000000001</v>
      </c>
      <c r="I185" s="248"/>
      <c r="J185" s="244"/>
      <c r="K185" s="244"/>
      <c r="L185" s="249"/>
      <c r="M185" s="250"/>
      <c r="N185" s="251"/>
      <c r="O185" s="251"/>
      <c r="P185" s="251"/>
      <c r="Q185" s="251"/>
      <c r="R185" s="251"/>
      <c r="S185" s="251"/>
      <c r="T185" s="252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53" t="s">
        <v>216</v>
      </c>
      <c r="AU185" s="253" t="s">
        <v>87</v>
      </c>
      <c r="AV185" s="13" t="s">
        <v>87</v>
      </c>
      <c r="AW185" s="13" t="s">
        <v>34</v>
      </c>
      <c r="AX185" s="13" t="s">
        <v>77</v>
      </c>
      <c r="AY185" s="253" t="s">
        <v>144</v>
      </c>
    </row>
    <row r="186" s="14" customFormat="1">
      <c r="A186" s="14"/>
      <c r="B186" s="254"/>
      <c r="C186" s="255"/>
      <c r="D186" s="234" t="s">
        <v>216</v>
      </c>
      <c r="E186" s="256" t="s">
        <v>1</v>
      </c>
      <c r="F186" s="257" t="s">
        <v>236</v>
      </c>
      <c r="G186" s="255"/>
      <c r="H186" s="258">
        <v>2.5600000000000001</v>
      </c>
      <c r="I186" s="259"/>
      <c r="J186" s="255"/>
      <c r="K186" s="255"/>
      <c r="L186" s="260"/>
      <c r="M186" s="261"/>
      <c r="N186" s="262"/>
      <c r="O186" s="262"/>
      <c r="P186" s="262"/>
      <c r="Q186" s="262"/>
      <c r="R186" s="262"/>
      <c r="S186" s="262"/>
      <c r="T186" s="263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64" t="s">
        <v>216</v>
      </c>
      <c r="AU186" s="264" t="s">
        <v>87</v>
      </c>
      <c r="AV186" s="14" t="s">
        <v>143</v>
      </c>
      <c r="AW186" s="14" t="s">
        <v>34</v>
      </c>
      <c r="AX186" s="14" t="s">
        <v>85</v>
      </c>
      <c r="AY186" s="264" t="s">
        <v>144</v>
      </c>
    </row>
    <row r="187" s="2" customFormat="1" ht="21.75" customHeight="1">
      <c r="A187" s="39"/>
      <c r="B187" s="40"/>
      <c r="C187" s="220" t="s">
        <v>308</v>
      </c>
      <c r="D187" s="220" t="s">
        <v>147</v>
      </c>
      <c r="E187" s="221" t="s">
        <v>559</v>
      </c>
      <c r="F187" s="222" t="s">
        <v>560</v>
      </c>
      <c r="G187" s="223" t="s">
        <v>214</v>
      </c>
      <c r="H187" s="224">
        <v>4</v>
      </c>
      <c r="I187" s="225"/>
      <c r="J187" s="226">
        <f>ROUND(I187*H187,2)</f>
        <v>0</v>
      </c>
      <c r="K187" s="227"/>
      <c r="L187" s="45"/>
      <c r="M187" s="228" t="s">
        <v>1</v>
      </c>
      <c r="N187" s="229" t="s">
        <v>42</v>
      </c>
      <c r="O187" s="92"/>
      <c r="P187" s="230">
        <f>O187*H187</f>
        <v>0</v>
      </c>
      <c r="Q187" s="230">
        <v>0.34499999999999997</v>
      </c>
      <c r="R187" s="230">
        <f>Q187*H187</f>
        <v>1.3799999999999999</v>
      </c>
      <c r="S187" s="230">
        <v>0</v>
      </c>
      <c r="T187" s="231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32" t="s">
        <v>143</v>
      </c>
      <c r="AT187" s="232" t="s">
        <v>147</v>
      </c>
      <c r="AU187" s="232" t="s">
        <v>87</v>
      </c>
      <c r="AY187" s="18" t="s">
        <v>144</v>
      </c>
      <c r="BE187" s="233">
        <f>IF(N187="základní",J187,0)</f>
        <v>0</v>
      </c>
      <c r="BF187" s="233">
        <f>IF(N187="snížená",J187,0)</f>
        <v>0</v>
      </c>
      <c r="BG187" s="233">
        <f>IF(N187="zákl. přenesená",J187,0)</f>
        <v>0</v>
      </c>
      <c r="BH187" s="233">
        <f>IF(N187="sníž. přenesená",J187,0)</f>
        <v>0</v>
      </c>
      <c r="BI187" s="233">
        <f>IF(N187="nulová",J187,0)</f>
        <v>0</v>
      </c>
      <c r="BJ187" s="18" t="s">
        <v>85</v>
      </c>
      <c r="BK187" s="233">
        <f>ROUND(I187*H187,2)</f>
        <v>0</v>
      </c>
      <c r="BL187" s="18" t="s">
        <v>143</v>
      </c>
      <c r="BM187" s="232" t="s">
        <v>561</v>
      </c>
    </row>
    <row r="188" s="13" customFormat="1">
      <c r="A188" s="13"/>
      <c r="B188" s="243"/>
      <c r="C188" s="244"/>
      <c r="D188" s="234" t="s">
        <v>216</v>
      </c>
      <c r="E188" s="245" t="s">
        <v>1</v>
      </c>
      <c r="F188" s="246" t="s">
        <v>562</v>
      </c>
      <c r="G188" s="244"/>
      <c r="H188" s="247">
        <v>4</v>
      </c>
      <c r="I188" s="248"/>
      <c r="J188" s="244"/>
      <c r="K188" s="244"/>
      <c r="L188" s="249"/>
      <c r="M188" s="250"/>
      <c r="N188" s="251"/>
      <c r="O188" s="251"/>
      <c r="P188" s="251"/>
      <c r="Q188" s="251"/>
      <c r="R188" s="251"/>
      <c r="S188" s="251"/>
      <c r="T188" s="252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53" t="s">
        <v>216</v>
      </c>
      <c r="AU188" s="253" t="s">
        <v>87</v>
      </c>
      <c r="AV188" s="13" t="s">
        <v>87</v>
      </c>
      <c r="AW188" s="13" t="s">
        <v>34</v>
      </c>
      <c r="AX188" s="13" t="s">
        <v>85</v>
      </c>
      <c r="AY188" s="253" t="s">
        <v>144</v>
      </c>
    </row>
    <row r="189" s="12" customFormat="1" ht="22.8" customHeight="1">
      <c r="A189" s="12"/>
      <c r="B189" s="204"/>
      <c r="C189" s="205"/>
      <c r="D189" s="206" t="s">
        <v>76</v>
      </c>
      <c r="E189" s="218" t="s">
        <v>185</v>
      </c>
      <c r="F189" s="218" t="s">
        <v>563</v>
      </c>
      <c r="G189" s="205"/>
      <c r="H189" s="205"/>
      <c r="I189" s="208"/>
      <c r="J189" s="219">
        <f>BK189</f>
        <v>0</v>
      </c>
      <c r="K189" s="205"/>
      <c r="L189" s="210"/>
      <c r="M189" s="211"/>
      <c r="N189" s="212"/>
      <c r="O189" s="212"/>
      <c r="P189" s="213">
        <f>SUM(P190:P262)</f>
        <v>0</v>
      </c>
      <c r="Q189" s="212"/>
      <c r="R189" s="213">
        <f>SUM(R190:R262)</f>
        <v>3.4486530799999997</v>
      </c>
      <c r="S189" s="212"/>
      <c r="T189" s="214">
        <f>SUM(T190:T262)</f>
        <v>0.022599999999999999</v>
      </c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R189" s="215" t="s">
        <v>85</v>
      </c>
      <c r="AT189" s="216" t="s">
        <v>76</v>
      </c>
      <c r="AU189" s="216" t="s">
        <v>85</v>
      </c>
      <c r="AY189" s="215" t="s">
        <v>144</v>
      </c>
      <c r="BK189" s="217">
        <f>SUM(BK190:BK262)</f>
        <v>0</v>
      </c>
    </row>
    <row r="190" s="2" customFormat="1" ht="33" customHeight="1">
      <c r="A190" s="39"/>
      <c r="B190" s="40"/>
      <c r="C190" s="220" t="s">
        <v>7</v>
      </c>
      <c r="D190" s="220" t="s">
        <v>147</v>
      </c>
      <c r="E190" s="221" t="s">
        <v>564</v>
      </c>
      <c r="F190" s="222" t="s">
        <v>565</v>
      </c>
      <c r="G190" s="223" t="s">
        <v>157</v>
      </c>
      <c r="H190" s="224">
        <v>2</v>
      </c>
      <c r="I190" s="225"/>
      <c r="J190" s="226">
        <f>ROUND(I190*H190,2)</f>
        <v>0</v>
      </c>
      <c r="K190" s="227"/>
      <c r="L190" s="45"/>
      <c r="M190" s="228" t="s">
        <v>1</v>
      </c>
      <c r="N190" s="229" t="s">
        <v>42</v>
      </c>
      <c r="O190" s="92"/>
      <c r="P190" s="230">
        <f>O190*H190</f>
        <v>0</v>
      </c>
      <c r="Q190" s="230">
        <v>0</v>
      </c>
      <c r="R190" s="230">
        <f>Q190*H190</f>
        <v>0</v>
      </c>
      <c r="S190" s="230">
        <v>0</v>
      </c>
      <c r="T190" s="231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32" t="s">
        <v>566</v>
      </c>
      <c r="AT190" s="232" t="s">
        <v>147</v>
      </c>
      <c r="AU190" s="232" t="s">
        <v>87</v>
      </c>
      <c r="AY190" s="18" t="s">
        <v>144</v>
      </c>
      <c r="BE190" s="233">
        <f>IF(N190="základní",J190,0)</f>
        <v>0</v>
      </c>
      <c r="BF190" s="233">
        <f>IF(N190="snížená",J190,0)</f>
        <v>0</v>
      </c>
      <c r="BG190" s="233">
        <f>IF(N190="zákl. přenesená",J190,0)</f>
        <v>0</v>
      </c>
      <c r="BH190" s="233">
        <f>IF(N190="sníž. přenesená",J190,0)</f>
        <v>0</v>
      </c>
      <c r="BI190" s="233">
        <f>IF(N190="nulová",J190,0)</f>
        <v>0</v>
      </c>
      <c r="BJ190" s="18" t="s">
        <v>85</v>
      </c>
      <c r="BK190" s="233">
        <f>ROUND(I190*H190,2)</f>
        <v>0</v>
      </c>
      <c r="BL190" s="18" t="s">
        <v>566</v>
      </c>
      <c r="BM190" s="232" t="s">
        <v>567</v>
      </c>
    </row>
    <row r="191" s="2" customFormat="1" ht="24.15" customHeight="1">
      <c r="A191" s="39"/>
      <c r="B191" s="40"/>
      <c r="C191" s="265" t="s">
        <v>315</v>
      </c>
      <c r="D191" s="265" t="s">
        <v>254</v>
      </c>
      <c r="E191" s="266" t="s">
        <v>568</v>
      </c>
      <c r="F191" s="267" t="s">
        <v>569</v>
      </c>
      <c r="G191" s="268" t="s">
        <v>157</v>
      </c>
      <c r="H191" s="269">
        <v>2</v>
      </c>
      <c r="I191" s="270"/>
      <c r="J191" s="271">
        <f>ROUND(I191*H191,2)</f>
        <v>0</v>
      </c>
      <c r="K191" s="272"/>
      <c r="L191" s="273"/>
      <c r="M191" s="274" t="s">
        <v>1</v>
      </c>
      <c r="N191" s="275" t="s">
        <v>42</v>
      </c>
      <c r="O191" s="92"/>
      <c r="P191" s="230">
        <f>O191*H191</f>
        <v>0</v>
      </c>
      <c r="Q191" s="230">
        <v>0.00018000000000000001</v>
      </c>
      <c r="R191" s="230">
        <f>Q191*H191</f>
        <v>0.00036000000000000002</v>
      </c>
      <c r="S191" s="230">
        <v>0</v>
      </c>
      <c r="T191" s="231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32" t="s">
        <v>570</v>
      </c>
      <c r="AT191" s="232" t="s">
        <v>254</v>
      </c>
      <c r="AU191" s="232" t="s">
        <v>87</v>
      </c>
      <c r="AY191" s="18" t="s">
        <v>144</v>
      </c>
      <c r="BE191" s="233">
        <f>IF(N191="základní",J191,0)</f>
        <v>0</v>
      </c>
      <c r="BF191" s="233">
        <f>IF(N191="snížená",J191,0)</f>
        <v>0</v>
      </c>
      <c r="BG191" s="233">
        <f>IF(N191="zákl. přenesená",J191,0)</f>
        <v>0</v>
      </c>
      <c r="BH191" s="233">
        <f>IF(N191="sníž. přenesená",J191,0)</f>
        <v>0</v>
      </c>
      <c r="BI191" s="233">
        <f>IF(N191="nulová",J191,0)</f>
        <v>0</v>
      </c>
      <c r="BJ191" s="18" t="s">
        <v>85</v>
      </c>
      <c r="BK191" s="233">
        <f>ROUND(I191*H191,2)</f>
        <v>0</v>
      </c>
      <c r="BL191" s="18" t="s">
        <v>566</v>
      </c>
      <c r="BM191" s="232" t="s">
        <v>571</v>
      </c>
    </row>
    <row r="192" s="2" customFormat="1" ht="24.15" customHeight="1">
      <c r="A192" s="39"/>
      <c r="B192" s="40"/>
      <c r="C192" s="220" t="s">
        <v>321</v>
      </c>
      <c r="D192" s="220" t="s">
        <v>147</v>
      </c>
      <c r="E192" s="221" t="s">
        <v>572</v>
      </c>
      <c r="F192" s="222" t="s">
        <v>573</v>
      </c>
      <c r="G192" s="223" t="s">
        <v>157</v>
      </c>
      <c r="H192" s="224">
        <v>1</v>
      </c>
      <c r="I192" s="225"/>
      <c r="J192" s="226">
        <f>ROUND(I192*H192,2)</f>
        <v>0</v>
      </c>
      <c r="K192" s="227"/>
      <c r="L192" s="45"/>
      <c r="M192" s="228" t="s">
        <v>1</v>
      </c>
      <c r="N192" s="229" t="s">
        <v>42</v>
      </c>
      <c r="O192" s="92"/>
      <c r="P192" s="230">
        <f>O192*H192</f>
        <v>0</v>
      </c>
      <c r="Q192" s="230">
        <v>0</v>
      </c>
      <c r="R192" s="230">
        <f>Q192*H192</f>
        <v>0</v>
      </c>
      <c r="S192" s="230">
        <v>0</v>
      </c>
      <c r="T192" s="231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32" t="s">
        <v>143</v>
      </c>
      <c r="AT192" s="232" t="s">
        <v>147</v>
      </c>
      <c r="AU192" s="232" t="s">
        <v>87</v>
      </c>
      <c r="AY192" s="18" t="s">
        <v>144</v>
      </c>
      <c r="BE192" s="233">
        <f>IF(N192="základní",J192,0)</f>
        <v>0</v>
      </c>
      <c r="BF192" s="233">
        <f>IF(N192="snížená",J192,0)</f>
        <v>0</v>
      </c>
      <c r="BG192" s="233">
        <f>IF(N192="zákl. přenesená",J192,0)</f>
        <v>0</v>
      </c>
      <c r="BH192" s="233">
        <f>IF(N192="sníž. přenesená",J192,0)</f>
        <v>0</v>
      </c>
      <c r="BI192" s="233">
        <f>IF(N192="nulová",J192,0)</f>
        <v>0</v>
      </c>
      <c r="BJ192" s="18" t="s">
        <v>85</v>
      </c>
      <c r="BK192" s="233">
        <f>ROUND(I192*H192,2)</f>
        <v>0</v>
      </c>
      <c r="BL192" s="18" t="s">
        <v>143</v>
      </c>
      <c r="BM192" s="232" t="s">
        <v>574</v>
      </c>
    </row>
    <row r="193" s="2" customFormat="1" ht="24.15" customHeight="1">
      <c r="A193" s="39"/>
      <c r="B193" s="40"/>
      <c r="C193" s="220" t="s">
        <v>325</v>
      </c>
      <c r="D193" s="220" t="s">
        <v>147</v>
      </c>
      <c r="E193" s="221" t="s">
        <v>575</v>
      </c>
      <c r="F193" s="222" t="s">
        <v>576</v>
      </c>
      <c r="G193" s="223" t="s">
        <v>157</v>
      </c>
      <c r="H193" s="224">
        <v>3</v>
      </c>
      <c r="I193" s="225"/>
      <c r="J193" s="226">
        <f>ROUND(I193*H193,2)</f>
        <v>0</v>
      </c>
      <c r="K193" s="227"/>
      <c r="L193" s="45"/>
      <c r="M193" s="228" t="s">
        <v>1</v>
      </c>
      <c r="N193" s="229" t="s">
        <v>42</v>
      </c>
      <c r="O193" s="92"/>
      <c r="P193" s="230">
        <f>O193*H193</f>
        <v>0</v>
      </c>
      <c r="Q193" s="230">
        <v>0.00167</v>
      </c>
      <c r="R193" s="230">
        <f>Q193*H193</f>
        <v>0.0050100000000000006</v>
      </c>
      <c r="S193" s="230">
        <v>0</v>
      </c>
      <c r="T193" s="231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32" t="s">
        <v>143</v>
      </c>
      <c r="AT193" s="232" t="s">
        <v>147</v>
      </c>
      <c r="AU193" s="232" t="s">
        <v>87</v>
      </c>
      <c r="AY193" s="18" t="s">
        <v>144</v>
      </c>
      <c r="BE193" s="233">
        <f>IF(N193="základní",J193,0)</f>
        <v>0</v>
      </c>
      <c r="BF193" s="233">
        <f>IF(N193="snížená",J193,0)</f>
        <v>0</v>
      </c>
      <c r="BG193" s="233">
        <f>IF(N193="zákl. přenesená",J193,0)</f>
        <v>0</v>
      </c>
      <c r="BH193" s="233">
        <f>IF(N193="sníž. přenesená",J193,0)</f>
        <v>0</v>
      </c>
      <c r="BI193" s="233">
        <f>IF(N193="nulová",J193,0)</f>
        <v>0</v>
      </c>
      <c r="BJ193" s="18" t="s">
        <v>85</v>
      </c>
      <c r="BK193" s="233">
        <f>ROUND(I193*H193,2)</f>
        <v>0</v>
      </c>
      <c r="BL193" s="18" t="s">
        <v>143</v>
      </c>
      <c r="BM193" s="232" t="s">
        <v>577</v>
      </c>
    </row>
    <row r="194" s="2" customFormat="1" ht="24.15" customHeight="1">
      <c r="A194" s="39"/>
      <c r="B194" s="40"/>
      <c r="C194" s="265" t="s">
        <v>329</v>
      </c>
      <c r="D194" s="265" t="s">
        <v>254</v>
      </c>
      <c r="E194" s="266" t="s">
        <v>578</v>
      </c>
      <c r="F194" s="267" t="s">
        <v>579</v>
      </c>
      <c r="G194" s="268" t="s">
        <v>157</v>
      </c>
      <c r="H194" s="269">
        <v>1</v>
      </c>
      <c r="I194" s="270"/>
      <c r="J194" s="271">
        <f>ROUND(I194*H194,2)</f>
        <v>0</v>
      </c>
      <c r="K194" s="272"/>
      <c r="L194" s="273"/>
      <c r="M194" s="274" t="s">
        <v>1</v>
      </c>
      <c r="N194" s="275" t="s">
        <v>42</v>
      </c>
      <c r="O194" s="92"/>
      <c r="P194" s="230">
        <f>O194*H194</f>
        <v>0</v>
      </c>
      <c r="Q194" s="230">
        <v>0.0035999999999999999</v>
      </c>
      <c r="R194" s="230">
        <f>Q194*H194</f>
        <v>0.0035999999999999999</v>
      </c>
      <c r="S194" s="230">
        <v>0</v>
      </c>
      <c r="T194" s="231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32" t="s">
        <v>185</v>
      </c>
      <c r="AT194" s="232" t="s">
        <v>254</v>
      </c>
      <c r="AU194" s="232" t="s">
        <v>87</v>
      </c>
      <c r="AY194" s="18" t="s">
        <v>144</v>
      </c>
      <c r="BE194" s="233">
        <f>IF(N194="základní",J194,0)</f>
        <v>0</v>
      </c>
      <c r="BF194" s="233">
        <f>IF(N194="snížená",J194,0)</f>
        <v>0</v>
      </c>
      <c r="BG194" s="233">
        <f>IF(N194="zákl. přenesená",J194,0)</f>
        <v>0</v>
      </c>
      <c r="BH194" s="233">
        <f>IF(N194="sníž. přenesená",J194,0)</f>
        <v>0</v>
      </c>
      <c r="BI194" s="233">
        <f>IF(N194="nulová",J194,0)</f>
        <v>0</v>
      </c>
      <c r="BJ194" s="18" t="s">
        <v>85</v>
      </c>
      <c r="BK194" s="233">
        <f>ROUND(I194*H194,2)</f>
        <v>0</v>
      </c>
      <c r="BL194" s="18" t="s">
        <v>143</v>
      </c>
      <c r="BM194" s="232" t="s">
        <v>580</v>
      </c>
    </row>
    <row r="195" s="2" customFormat="1" ht="24.15" customHeight="1">
      <c r="A195" s="39"/>
      <c r="B195" s="40"/>
      <c r="C195" s="265" t="s">
        <v>333</v>
      </c>
      <c r="D195" s="265" t="s">
        <v>254</v>
      </c>
      <c r="E195" s="266" t="s">
        <v>581</v>
      </c>
      <c r="F195" s="267" t="s">
        <v>582</v>
      </c>
      <c r="G195" s="268" t="s">
        <v>157</v>
      </c>
      <c r="H195" s="269">
        <v>1</v>
      </c>
      <c r="I195" s="270"/>
      <c r="J195" s="271">
        <f>ROUND(I195*H195,2)</f>
        <v>0</v>
      </c>
      <c r="K195" s="272"/>
      <c r="L195" s="273"/>
      <c r="M195" s="274" t="s">
        <v>1</v>
      </c>
      <c r="N195" s="275" t="s">
        <v>42</v>
      </c>
      <c r="O195" s="92"/>
      <c r="P195" s="230">
        <f>O195*H195</f>
        <v>0</v>
      </c>
      <c r="Q195" s="230">
        <v>0.012999999999999999</v>
      </c>
      <c r="R195" s="230">
        <f>Q195*H195</f>
        <v>0.012999999999999999</v>
      </c>
      <c r="S195" s="230">
        <v>0</v>
      </c>
      <c r="T195" s="231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32" t="s">
        <v>185</v>
      </c>
      <c r="AT195" s="232" t="s">
        <v>254</v>
      </c>
      <c r="AU195" s="232" t="s">
        <v>87</v>
      </c>
      <c r="AY195" s="18" t="s">
        <v>144</v>
      </c>
      <c r="BE195" s="233">
        <f>IF(N195="základní",J195,0)</f>
        <v>0</v>
      </c>
      <c r="BF195" s="233">
        <f>IF(N195="snížená",J195,0)</f>
        <v>0</v>
      </c>
      <c r="BG195" s="233">
        <f>IF(N195="zákl. přenesená",J195,0)</f>
        <v>0</v>
      </c>
      <c r="BH195" s="233">
        <f>IF(N195="sníž. přenesená",J195,0)</f>
        <v>0</v>
      </c>
      <c r="BI195" s="233">
        <f>IF(N195="nulová",J195,0)</f>
        <v>0</v>
      </c>
      <c r="BJ195" s="18" t="s">
        <v>85</v>
      </c>
      <c r="BK195" s="233">
        <f>ROUND(I195*H195,2)</f>
        <v>0</v>
      </c>
      <c r="BL195" s="18" t="s">
        <v>143</v>
      </c>
      <c r="BM195" s="232" t="s">
        <v>583</v>
      </c>
    </row>
    <row r="196" s="2" customFormat="1" ht="21.75" customHeight="1">
      <c r="A196" s="39"/>
      <c r="B196" s="40"/>
      <c r="C196" s="265" t="s">
        <v>337</v>
      </c>
      <c r="D196" s="265" t="s">
        <v>254</v>
      </c>
      <c r="E196" s="266" t="s">
        <v>584</v>
      </c>
      <c r="F196" s="267" t="s">
        <v>585</v>
      </c>
      <c r="G196" s="268" t="s">
        <v>157</v>
      </c>
      <c r="H196" s="269">
        <v>1</v>
      </c>
      <c r="I196" s="270"/>
      <c r="J196" s="271">
        <f>ROUND(I196*H196,2)</f>
        <v>0</v>
      </c>
      <c r="K196" s="272"/>
      <c r="L196" s="273"/>
      <c r="M196" s="274" t="s">
        <v>1</v>
      </c>
      <c r="N196" s="275" t="s">
        <v>42</v>
      </c>
      <c r="O196" s="92"/>
      <c r="P196" s="230">
        <f>O196*H196</f>
        <v>0</v>
      </c>
      <c r="Q196" s="230">
        <v>0.0074999999999999997</v>
      </c>
      <c r="R196" s="230">
        <f>Q196*H196</f>
        <v>0.0074999999999999997</v>
      </c>
      <c r="S196" s="230">
        <v>0</v>
      </c>
      <c r="T196" s="231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32" t="s">
        <v>185</v>
      </c>
      <c r="AT196" s="232" t="s">
        <v>254</v>
      </c>
      <c r="AU196" s="232" t="s">
        <v>87</v>
      </c>
      <c r="AY196" s="18" t="s">
        <v>144</v>
      </c>
      <c r="BE196" s="233">
        <f>IF(N196="základní",J196,0)</f>
        <v>0</v>
      </c>
      <c r="BF196" s="233">
        <f>IF(N196="snížená",J196,0)</f>
        <v>0</v>
      </c>
      <c r="BG196" s="233">
        <f>IF(N196="zákl. přenesená",J196,0)</f>
        <v>0</v>
      </c>
      <c r="BH196" s="233">
        <f>IF(N196="sníž. přenesená",J196,0)</f>
        <v>0</v>
      </c>
      <c r="BI196" s="233">
        <f>IF(N196="nulová",J196,0)</f>
        <v>0</v>
      </c>
      <c r="BJ196" s="18" t="s">
        <v>85</v>
      </c>
      <c r="BK196" s="233">
        <f>ROUND(I196*H196,2)</f>
        <v>0</v>
      </c>
      <c r="BL196" s="18" t="s">
        <v>143</v>
      </c>
      <c r="BM196" s="232" t="s">
        <v>586</v>
      </c>
    </row>
    <row r="197" s="2" customFormat="1" ht="16.5" customHeight="1">
      <c r="A197" s="39"/>
      <c r="B197" s="40"/>
      <c r="C197" s="265" t="s">
        <v>342</v>
      </c>
      <c r="D197" s="265" t="s">
        <v>254</v>
      </c>
      <c r="E197" s="266" t="s">
        <v>587</v>
      </c>
      <c r="F197" s="267" t="s">
        <v>588</v>
      </c>
      <c r="G197" s="268" t="s">
        <v>157</v>
      </c>
      <c r="H197" s="269">
        <v>2</v>
      </c>
      <c r="I197" s="270"/>
      <c r="J197" s="271">
        <f>ROUND(I197*H197,2)</f>
        <v>0</v>
      </c>
      <c r="K197" s="272"/>
      <c r="L197" s="273"/>
      <c r="M197" s="274" t="s">
        <v>1</v>
      </c>
      <c r="N197" s="275" t="s">
        <v>42</v>
      </c>
      <c r="O197" s="92"/>
      <c r="P197" s="230">
        <f>O197*H197</f>
        <v>0</v>
      </c>
      <c r="Q197" s="230">
        <v>6.9999999999999994E-05</v>
      </c>
      <c r="R197" s="230">
        <f>Q197*H197</f>
        <v>0.00013999999999999999</v>
      </c>
      <c r="S197" s="230">
        <v>0</v>
      </c>
      <c r="T197" s="231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32" t="s">
        <v>185</v>
      </c>
      <c r="AT197" s="232" t="s">
        <v>254</v>
      </c>
      <c r="AU197" s="232" t="s">
        <v>87</v>
      </c>
      <c r="AY197" s="18" t="s">
        <v>144</v>
      </c>
      <c r="BE197" s="233">
        <f>IF(N197="základní",J197,0)</f>
        <v>0</v>
      </c>
      <c r="BF197" s="233">
        <f>IF(N197="snížená",J197,0)</f>
        <v>0</v>
      </c>
      <c r="BG197" s="233">
        <f>IF(N197="zákl. přenesená",J197,0)</f>
        <v>0</v>
      </c>
      <c r="BH197" s="233">
        <f>IF(N197="sníž. přenesená",J197,0)</f>
        <v>0</v>
      </c>
      <c r="BI197" s="233">
        <f>IF(N197="nulová",J197,0)</f>
        <v>0</v>
      </c>
      <c r="BJ197" s="18" t="s">
        <v>85</v>
      </c>
      <c r="BK197" s="233">
        <f>ROUND(I197*H197,2)</f>
        <v>0</v>
      </c>
      <c r="BL197" s="18" t="s">
        <v>143</v>
      </c>
      <c r="BM197" s="232" t="s">
        <v>589</v>
      </c>
    </row>
    <row r="198" s="2" customFormat="1" ht="24.15" customHeight="1">
      <c r="A198" s="39"/>
      <c r="B198" s="40"/>
      <c r="C198" s="220" t="s">
        <v>347</v>
      </c>
      <c r="D198" s="220" t="s">
        <v>147</v>
      </c>
      <c r="E198" s="221" t="s">
        <v>590</v>
      </c>
      <c r="F198" s="222" t="s">
        <v>591</v>
      </c>
      <c r="G198" s="223" t="s">
        <v>157</v>
      </c>
      <c r="H198" s="224">
        <v>1</v>
      </c>
      <c r="I198" s="225"/>
      <c r="J198" s="226">
        <f>ROUND(I198*H198,2)</f>
        <v>0</v>
      </c>
      <c r="K198" s="227"/>
      <c r="L198" s="45"/>
      <c r="M198" s="228" t="s">
        <v>1</v>
      </c>
      <c r="N198" s="229" t="s">
        <v>42</v>
      </c>
      <c r="O198" s="92"/>
      <c r="P198" s="230">
        <f>O198*H198</f>
        <v>0</v>
      </c>
      <c r="Q198" s="230">
        <v>0.0017099999999999999</v>
      </c>
      <c r="R198" s="230">
        <f>Q198*H198</f>
        <v>0.0017099999999999999</v>
      </c>
      <c r="S198" s="230">
        <v>0</v>
      </c>
      <c r="T198" s="231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32" t="s">
        <v>143</v>
      </c>
      <c r="AT198" s="232" t="s">
        <v>147</v>
      </c>
      <c r="AU198" s="232" t="s">
        <v>87</v>
      </c>
      <c r="AY198" s="18" t="s">
        <v>144</v>
      </c>
      <c r="BE198" s="233">
        <f>IF(N198="základní",J198,0)</f>
        <v>0</v>
      </c>
      <c r="BF198" s="233">
        <f>IF(N198="snížená",J198,0)</f>
        <v>0</v>
      </c>
      <c r="BG198" s="233">
        <f>IF(N198="zákl. přenesená",J198,0)</f>
        <v>0</v>
      </c>
      <c r="BH198" s="233">
        <f>IF(N198="sníž. přenesená",J198,0)</f>
        <v>0</v>
      </c>
      <c r="BI198" s="233">
        <f>IF(N198="nulová",J198,0)</f>
        <v>0</v>
      </c>
      <c r="BJ198" s="18" t="s">
        <v>85</v>
      </c>
      <c r="BK198" s="233">
        <f>ROUND(I198*H198,2)</f>
        <v>0</v>
      </c>
      <c r="BL198" s="18" t="s">
        <v>143</v>
      </c>
      <c r="BM198" s="232" t="s">
        <v>592</v>
      </c>
    </row>
    <row r="199" s="2" customFormat="1" ht="24.15" customHeight="1">
      <c r="A199" s="39"/>
      <c r="B199" s="40"/>
      <c r="C199" s="265" t="s">
        <v>352</v>
      </c>
      <c r="D199" s="265" t="s">
        <v>254</v>
      </c>
      <c r="E199" s="266" t="s">
        <v>593</v>
      </c>
      <c r="F199" s="267" t="s">
        <v>594</v>
      </c>
      <c r="G199" s="268" t="s">
        <v>157</v>
      </c>
      <c r="H199" s="269">
        <v>1</v>
      </c>
      <c r="I199" s="270"/>
      <c r="J199" s="271">
        <f>ROUND(I199*H199,2)</f>
        <v>0</v>
      </c>
      <c r="K199" s="272"/>
      <c r="L199" s="273"/>
      <c r="M199" s="274" t="s">
        <v>1</v>
      </c>
      <c r="N199" s="275" t="s">
        <v>42</v>
      </c>
      <c r="O199" s="92"/>
      <c r="P199" s="230">
        <f>O199*H199</f>
        <v>0</v>
      </c>
      <c r="Q199" s="230">
        <v>0.015599999999999999</v>
      </c>
      <c r="R199" s="230">
        <f>Q199*H199</f>
        <v>0.015599999999999999</v>
      </c>
      <c r="S199" s="230">
        <v>0</v>
      </c>
      <c r="T199" s="231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32" t="s">
        <v>185</v>
      </c>
      <c r="AT199" s="232" t="s">
        <v>254</v>
      </c>
      <c r="AU199" s="232" t="s">
        <v>87</v>
      </c>
      <c r="AY199" s="18" t="s">
        <v>144</v>
      </c>
      <c r="BE199" s="233">
        <f>IF(N199="základní",J199,0)</f>
        <v>0</v>
      </c>
      <c r="BF199" s="233">
        <f>IF(N199="snížená",J199,0)</f>
        <v>0</v>
      </c>
      <c r="BG199" s="233">
        <f>IF(N199="zákl. přenesená",J199,0)</f>
        <v>0</v>
      </c>
      <c r="BH199" s="233">
        <f>IF(N199="sníž. přenesená",J199,0)</f>
        <v>0</v>
      </c>
      <c r="BI199" s="233">
        <f>IF(N199="nulová",J199,0)</f>
        <v>0</v>
      </c>
      <c r="BJ199" s="18" t="s">
        <v>85</v>
      </c>
      <c r="BK199" s="233">
        <f>ROUND(I199*H199,2)</f>
        <v>0</v>
      </c>
      <c r="BL199" s="18" t="s">
        <v>143</v>
      </c>
      <c r="BM199" s="232" t="s">
        <v>595</v>
      </c>
    </row>
    <row r="200" s="2" customFormat="1" ht="24.15" customHeight="1">
      <c r="A200" s="39"/>
      <c r="B200" s="40"/>
      <c r="C200" s="220" t="s">
        <v>359</v>
      </c>
      <c r="D200" s="220" t="s">
        <v>147</v>
      </c>
      <c r="E200" s="221" t="s">
        <v>596</v>
      </c>
      <c r="F200" s="222" t="s">
        <v>597</v>
      </c>
      <c r="G200" s="223" t="s">
        <v>224</v>
      </c>
      <c r="H200" s="224">
        <v>24.100000000000001</v>
      </c>
      <c r="I200" s="225"/>
      <c r="J200" s="226">
        <f>ROUND(I200*H200,2)</f>
        <v>0</v>
      </c>
      <c r="K200" s="227"/>
      <c r="L200" s="45"/>
      <c r="M200" s="228" t="s">
        <v>1</v>
      </c>
      <c r="N200" s="229" t="s">
        <v>42</v>
      </c>
      <c r="O200" s="92"/>
      <c r="P200" s="230">
        <f>O200*H200</f>
        <v>0</v>
      </c>
      <c r="Q200" s="230">
        <v>0</v>
      </c>
      <c r="R200" s="230">
        <f>Q200*H200</f>
        <v>0</v>
      </c>
      <c r="S200" s="230">
        <v>0</v>
      </c>
      <c r="T200" s="231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32" t="s">
        <v>143</v>
      </c>
      <c r="AT200" s="232" t="s">
        <v>147</v>
      </c>
      <c r="AU200" s="232" t="s">
        <v>87</v>
      </c>
      <c r="AY200" s="18" t="s">
        <v>144</v>
      </c>
      <c r="BE200" s="233">
        <f>IF(N200="základní",J200,0)</f>
        <v>0</v>
      </c>
      <c r="BF200" s="233">
        <f>IF(N200="snížená",J200,0)</f>
        <v>0</v>
      </c>
      <c r="BG200" s="233">
        <f>IF(N200="zákl. přenesená",J200,0)</f>
        <v>0</v>
      </c>
      <c r="BH200" s="233">
        <f>IF(N200="sníž. přenesená",J200,0)</f>
        <v>0</v>
      </c>
      <c r="BI200" s="233">
        <f>IF(N200="nulová",J200,0)</f>
        <v>0</v>
      </c>
      <c r="BJ200" s="18" t="s">
        <v>85</v>
      </c>
      <c r="BK200" s="233">
        <f>ROUND(I200*H200,2)</f>
        <v>0</v>
      </c>
      <c r="BL200" s="18" t="s">
        <v>143</v>
      </c>
      <c r="BM200" s="232" t="s">
        <v>598</v>
      </c>
    </row>
    <row r="201" s="2" customFormat="1" ht="21.75" customHeight="1">
      <c r="A201" s="39"/>
      <c r="B201" s="40"/>
      <c r="C201" s="265" t="s">
        <v>364</v>
      </c>
      <c r="D201" s="265" t="s">
        <v>254</v>
      </c>
      <c r="E201" s="266" t="s">
        <v>599</v>
      </c>
      <c r="F201" s="267" t="s">
        <v>600</v>
      </c>
      <c r="G201" s="268" t="s">
        <v>224</v>
      </c>
      <c r="H201" s="269">
        <v>24.462</v>
      </c>
      <c r="I201" s="270"/>
      <c r="J201" s="271">
        <f>ROUND(I201*H201,2)</f>
        <v>0</v>
      </c>
      <c r="K201" s="272"/>
      <c r="L201" s="273"/>
      <c r="M201" s="274" t="s">
        <v>1</v>
      </c>
      <c r="N201" s="275" t="s">
        <v>42</v>
      </c>
      <c r="O201" s="92"/>
      <c r="P201" s="230">
        <f>O201*H201</f>
        <v>0</v>
      </c>
      <c r="Q201" s="230">
        <v>0.0014499999999999999</v>
      </c>
      <c r="R201" s="230">
        <f>Q201*H201</f>
        <v>0.035469899999999999</v>
      </c>
      <c r="S201" s="230">
        <v>0</v>
      </c>
      <c r="T201" s="231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32" t="s">
        <v>185</v>
      </c>
      <c r="AT201" s="232" t="s">
        <v>254</v>
      </c>
      <c r="AU201" s="232" t="s">
        <v>87</v>
      </c>
      <c r="AY201" s="18" t="s">
        <v>144</v>
      </c>
      <c r="BE201" s="233">
        <f>IF(N201="základní",J201,0)</f>
        <v>0</v>
      </c>
      <c r="BF201" s="233">
        <f>IF(N201="snížená",J201,0)</f>
        <v>0</v>
      </c>
      <c r="BG201" s="233">
        <f>IF(N201="zákl. přenesená",J201,0)</f>
        <v>0</v>
      </c>
      <c r="BH201" s="233">
        <f>IF(N201="sníž. přenesená",J201,0)</f>
        <v>0</v>
      </c>
      <c r="BI201" s="233">
        <f>IF(N201="nulová",J201,0)</f>
        <v>0</v>
      </c>
      <c r="BJ201" s="18" t="s">
        <v>85</v>
      </c>
      <c r="BK201" s="233">
        <f>ROUND(I201*H201,2)</f>
        <v>0</v>
      </c>
      <c r="BL201" s="18" t="s">
        <v>143</v>
      </c>
      <c r="BM201" s="232" t="s">
        <v>601</v>
      </c>
    </row>
    <row r="202" s="13" customFormat="1">
      <c r="A202" s="13"/>
      <c r="B202" s="243"/>
      <c r="C202" s="244"/>
      <c r="D202" s="234" t="s">
        <v>216</v>
      </c>
      <c r="E202" s="245" t="s">
        <v>1</v>
      </c>
      <c r="F202" s="246" t="s">
        <v>602</v>
      </c>
      <c r="G202" s="244"/>
      <c r="H202" s="247">
        <v>24.462</v>
      </c>
      <c r="I202" s="248"/>
      <c r="J202" s="244"/>
      <c r="K202" s="244"/>
      <c r="L202" s="249"/>
      <c r="M202" s="250"/>
      <c r="N202" s="251"/>
      <c r="O202" s="251"/>
      <c r="P202" s="251"/>
      <c r="Q202" s="251"/>
      <c r="R202" s="251"/>
      <c r="S202" s="251"/>
      <c r="T202" s="252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53" t="s">
        <v>216</v>
      </c>
      <c r="AU202" s="253" t="s">
        <v>87</v>
      </c>
      <c r="AV202" s="13" t="s">
        <v>87</v>
      </c>
      <c r="AW202" s="13" t="s">
        <v>34</v>
      </c>
      <c r="AX202" s="13" t="s">
        <v>85</v>
      </c>
      <c r="AY202" s="253" t="s">
        <v>144</v>
      </c>
    </row>
    <row r="203" s="2" customFormat="1" ht="24.15" customHeight="1">
      <c r="A203" s="39"/>
      <c r="B203" s="40"/>
      <c r="C203" s="265" t="s">
        <v>369</v>
      </c>
      <c r="D203" s="265" t="s">
        <v>254</v>
      </c>
      <c r="E203" s="266" t="s">
        <v>603</v>
      </c>
      <c r="F203" s="267" t="s">
        <v>604</v>
      </c>
      <c r="G203" s="268" t="s">
        <v>157</v>
      </c>
      <c r="H203" s="269">
        <v>1</v>
      </c>
      <c r="I203" s="270"/>
      <c r="J203" s="271">
        <f>ROUND(I203*H203,2)</f>
        <v>0</v>
      </c>
      <c r="K203" s="272"/>
      <c r="L203" s="273"/>
      <c r="M203" s="274" t="s">
        <v>1</v>
      </c>
      <c r="N203" s="275" t="s">
        <v>42</v>
      </c>
      <c r="O203" s="92"/>
      <c r="P203" s="230">
        <f>O203*H203</f>
        <v>0</v>
      </c>
      <c r="Q203" s="230">
        <v>0.00020000000000000001</v>
      </c>
      <c r="R203" s="230">
        <f>Q203*H203</f>
        <v>0.00020000000000000001</v>
      </c>
      <c r="S203" s="230">
        <v>0</v>
      </c>
      <c r="T203" s="231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32" t="s">
        <v>185</v>
      </c>
      <c r="AT203" s="232" t="s">
        <v>254</v>
      </c>
      <c r="AU203" s="232" t="s">
        <v>87</v>
      </c>
      <c r="AY203" s="18" t="s">
        <v>144</v>
      </c>
      <c r="BE203" s="233">
        <f>IF(N203="základní",J203,0)</f>
        <v>0</v>
      </c>
      <c r="BF203" s="233">
        <f>IF(N203="snížená",J203,0)</f>
        <v>0</v>
      </c>
      <c r="BG203" s="233">
        <f>IF(N203="zákl. přenesená",J203,0)</f>
        <v>0</v>
      </c>
      <c r="BH203" s="233">
        <f>IF(N203="sníž. přenesená",J203,0)</f>
        <v>0</v>
      </c>
      <c r="BI203" s="233">
        <f>IF(N203="nulová",J203,0)</f>
        <v>0</v>
      </c>
      <c r="BJ203" s="18" t="s">
        <v>85</v>
      </c>
      <c r="BK203" s="233">
        <f>ROUND(I203*H203,2)</f>
        <v>0</v>
      </c>
      <c r="BL203" s="18" t="s">
        <v>143</v>
      </c>
      <c r="BM203" s="232" t="s">
        <v>605</v>
      </c>
    </row>
    <row r="204" s="2" customFormat="1" ht="24.15" customHeight="1">
      <c r="A204" s="39"/>
      <c r="B204" s="40"/>
      <c r="C204" s="220" t="s">
        <v>373</v>
      </c>
      <c r="D204" s="220" t="s">
        <v>147</v>
      </c>
      <c r="E204" s="221" t="s">
        <v>606</v>
      </c>
      <c r="F204" s="222" t="s">
        <v>607</v>
      </c>
      <c r="G204" s="223" t="s">
        <v>157</v>
      </c>
      <c r="H204" s="224">
        <v>3</v>
      </c>
      <c r="I204" s="225"/>
      <c r="J204" s="226">
        <f>ROUND(I204*H204,2)</f>
        <v>0</v>
      </c>
      <c r="K204" s="227"/>
      <c r="L204" s="45"/>
      <c r="M204" s="228" t="s">
        <v>1</v>
      </c>
      <c r="N204" s="229" t="s">
        <v>42</v>
      </c>
      <c r="O204" s="92"/>
      <c r="P204" s="230">
        <f>O204*H204</f>
        <v>0</v>
      </c>
      <c r="Q204" s="230">
        <v>0</v>
      </c>
      <c r="R204" s="230">
        <f>Q204*H204</f>
        <v>0</v>
      </c>
      <c r="S204" s="230">
        <v>0</v>
      </c>
      <c r="T204" s="231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32" t="s">
        <v>143</v>
      </c>
      <c r="AT204" s="232" t="s">
        <v>147</v>
      </c>
      <c r="AU204" s="232" t="s">
        <v>87</v>
      </c>
      <c r="AY204" s="18" t="s">
        <v>144</v>
      </c>
      <c r="BE204" s="233">
        <f>IF(N204="základní",J204,0)</f>
        <v>0</v>
      </c>
      <c r="BF204" s="233">
        <f>IF(N204="snížená",J204,0)</f>
        <v>0</v>
      </c>
      <c r="BG204" s="233">
        <f>IF(N204="zákl. přenesená",J204,0)</f>
        <v>0</v>
      </c>
      <c r="BH204" s="233">
        <f>IF(N204="sníž. přenesená",J204,0)</f>
        <v>0</v>
      </c>
      <c r="BI204" s="233">
        <f>IF(N204="nulová",J204,0)</f>
        <v>0</v>
      </c>
      <c r="BJ204" s="18" t="s">
        <v>85</v>
      </c>
      <c r="BK204" s="233">
        <f>ROUND(I204*H204,2)</f>
        <v>0</v>
      </c>
      <c r="BL204" s="18" t="s">
        <v>143</v>
      </c>
      <c r="BM204" s="232" t="s">
        <v>608</v>
      </c>
    </row>
    <row r="205" s="2" customFormat="1" ht="21.75" customHeight="1">
      <c r="A205" s="39"/>
      <c r="B205" s="40"/>
      <c r="C205" s="265" t="s">
        <v>377</v>
      </c>
      <c r="D205" s="265" t="s">
        <v>254</v>
      </c>
      <c r="E205" s="266" t="s">
        <v>609</v>
      </c>
      <c r="F205" s="267" t="s">
        <v>610</v>
      </c>
      <c r="G205" s="268" t="s">
        <v>157</v>
      </c>
      <c r="H205" s="269">
        <v>1</v>
      </c>
      <c r="I205" s="270"/>
      <c r="J205" s="271">
        <f>ROUND(I205*H205,2)</f>
        <v>0</v>
      </c>
      <c r="K205" s="272"/>
      <c r="L205" s="273"/>
      <c r="M205" s="274" t="s">
        <v>1</v>
      </c>
      <c r="N205" s="275" t="s">
        <v>42</v>
      </c>
      <c r="O205" s="92"/>
      <c r="P205" s="230">
        <f>O205*H205</f>
        <v>0</v>
      </c>
      <c r="Q205" s="230">
        <v>0.00033</v>
      </c>
      <c r="R205" s="230">
        <f>Q205*H205</f>
        <v>0.00033</v>
      </c>
      <c r="S205" s="230">
        <v>0</v>
      </c>
      <c r="T205" s="231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32" t="s">
        <v>185</v>
      </c>
      <c r="AT205" s="232" t="s">
        <v>254</v>
      </c>
      <c r="AU205" s="232" t="s">
        <v>87</v>
      </c>
      <c r="AY205" s="18" t="s">
        <v>144</v>
      </c>
      <c r="BE205" s="233">
        <f>IF(N205="základní",J205,0)</f>
        <v>0</v>
      </c>
      <c r="BF205" s="233">
        <f>IF(N205="snížená",J205,0)</f>
        <v>0</v>
      </c>
      <c r="BG205" s="233">
        <f>IF(N205="zákl. přenesená",J205,0)</f>
        <v>0</v>
      </c>
      <c r="BH205" s="233">
        <f>IF(N205="sníž. přenesená",J205,0)</f>
        <v>0</v>
      </c>
      <c r="BI205" s="233">
        <f>IF(N205="nulová",J205,0)</f>
        <v>0</v>
      </c>
      <c r="BJ205" s="18" t="s">
        <v>85</v>
      </c>
      <c r="BK205" s="233">
        <f>ROUND(I205*H205,2)</f>
        <v>0</v>
      </c>
      <c r="BL205" s="18" t="s">
        <v>143</v>
      </c>
      <c r="BM205" s="232" t="s">
        <v>611</v>
      </c>
    </row>
    <row r="206" s="2" customFormat="1" ht="24.15" customHeight="1">
      <c r="A206" s="39"/>
      <c r="B206" s="40"/>
      <c r="C206" s="265" t="s">
        <v>383</v>
      </c>
      <c r="D206" s="265" t="s">
        <v>254</v>
      </c>
      <c r="E206" s="266" t="s">
        <v>612</v>
      </c>
      <c r="F206" s="267" t="s">
        <v>613</v>
      </c>
      <c r="G206" s="268" t="s">
        <v>157</v>
      </c>
      <c r="H206" s="269">
        <v>1</v>
      </c>
      <c r="I206" s="270"/>
      <c r="J206" s="271">
        <f>ROUND(I206*H206,2)</f>
        <v>0</v>
      </c>
      <c r="K206" s="272"/>
      <c r="L206" s="273"/>
      <c r="M206" s="274" t="s">
        <v>1</v>
      </c>
      <c r="N206" s="275" t="s">
        <v>42</v>
      </c>
      <c r="O206" s="92"/>
      <c r="P206" s="230">
        <f>O206*H206</f>
        <v>0</v>
      </c>
      <c r="Q206" s="230">
        <v>0.0012999999999999999</v>
      </c>
      <c r="R206" s="230">
        <f>Q206*H206</f>
        <v>0.0012999999999999999</v>
      </c>
      <c r="S206" s="230">
        <v>0</v>
      </c>
      <c r="T206" s="231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32" t="s">
        <v>185</v>
      </c>
      <c r="AT206" s="232" t="s">
        <v>254</v>
      </c>
      <c r="AU206" s="232" t="s">
        <v>87</v>
      </c>
      <c r="AY206" s="18" t="s">
        <v>144</v>
      </c>
      <c r="BE206" s="233">
        <f>IF(N206="základní",J206,0)</f>
        <v>0</v>
      </c>
      <c r="BF206" s="233">
        <f>IF(N206="snížená",J206,0)</f>
        <v>0</v>
      </c>
      <c r="BG206" s="233">
        <f>IF(N206="zákl. přenesená",J206,0)</f>
        <v>0</v>
      </c>
      <c r="BH206" s="233">
        <f>IF(N206="sníž. přenesená",J206,0)</f>
        <v>0</v>
      </c>
      <c r="BI206" s="233">
        <f>IF(N206="nulová",J206,0)</f>
        <v>0</v>
      </c>
      <c r="BJ206" s="18" t="s">
        <v>85</v>
      </c>
      <c r="BK206" s="233">
        <f>ROUND(I206*H206,2)</f>
        <v>0</v>
      </c>
      <c r="BL206" s="18" t="s">
        <v>143</v>
      </c>
      <c r="BM206" s="232" t="s">
        <v>614</v>
      </c>
    </row>
    <row r="207" s="2" customFormat="1" ht="21.75" customHeight="1">
      <c r="A207" s="39"/>
      <c r="B207" s="40"/>
      <c r="C207" s="265" t="s">
        <v>391</v>
      </c>
      <c r="D207" s="265" t="s">
        <v>254</v>
      </c>
      <c r="E207" s="266" t="s">
        <v>615</v>
      </c>
      <c r="F207" s="267" t="s">
        <v>616</v>
      </c>
      <c r="G207" s="268" t="s">
        <v>157</v>
      </c>
      <c r="H207" s="269">
        <v>1</v>
      </c>
      <c r="I207" s="270"/>
      <c r="J207" s="271">
        <f>ROUND(I207*H207,2)</f>
        <v>0</v>
      </c>
      <c r="K207" s="272"/>
      <c r="L207" s="273"/>
      <c r="M207" s="274" t="s">
        <v>1</v>
      </c>
      <c r="N207" s="275" t="s">
        <v>42</v>
      </c>
      <c r="O207" s="92"/>
      <c r="P207" s="230">
        <f>O207*H207</f>
        <v>0</v>
      </c>
      <c r="Q207" s="230">
        <v>0</v>
      </c>
      <c r="R207" s="230">
        <f>Q207*H207</f>
        <v>0</v>
      </c>
      <c r="S207" s="230">
        <v>0</v>
      </c>
      <c r="T207" s="231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32" t="s">
        <v>185</v>
      </c>
      <c r="AT207" s="232" t="s">
        <v>254</v>
      </c>
      <c r="AU207" s="232" t="s">
        <v>87</v>
      </c>
      <c r="AY207" s="18" t="s">
        <v>144</v>
      </c>
      <c r="BE207" s="233">
        <f>IF(N207="základní",J207,0)</f>
        <v>0</v>
      </c>
      <c r="BF207" s="233">
        <f>IF(N207="snížená",J207,0)</f>
        <v>0</v>
      </c>
      <c r="BG207" s="233">
        <f>IF(N207="zákl. přenesená",J207,0)</f>
        <v>0</v>
      </c>
      <c r="BH207" s="233">
        <f>IF(N207="sníž. přenesená",J207,0)</f>
        <v>0</v>
      </c>
      <c r="BI207" s="233">
        <f>IF(N207="nulová",J207,0)</f>
        <v>0</v>
      </c>
      <c r="BJ207" s="18" t="s">
        <v>85</v>
      </c>
      <c r="BK207" s="233">
        <f>ROUND(I207*H207,2)</f>
        <v>0</v>
      </c>
      <c r="BL207" s="18" t="s">
        <v>143</v>
      </c>
      <c r="BM207" s="232" t="s">
        <v>617</v>
      </c>
    </row>
    <row r="208" s="2" customFormat="1" ht="24.15" customHeight="1">
      <c r="A208" s="39"/>
      <c r="B208" s="40"/>
      <c r="C208" s="220" t="s">
        <v>618</v>
      </c>
      <c r="D208" s="220" t="s">
        <v>147</v>
      </c>
      <c r="E208" s="221" t="s">
        <v>619</v>
      </c>
      <c r="F208" s="222" t="s">
        <v>620</v>
      </c>
      <c r="G208" s="223" t="s">
        <v>224</v>
      </c>
      <c r="H208" s="224">
        <v>0.5</v>
      </c>
      <c r="I208" s="225"/>
      <c r="J208" s="226">
        <f>ROUND(I208*H208,2)</f>
        <v>0</v>
      </c>
      <c r="K208" s="227"/>
      <c r="L208" s="45"/>
      <c r="M208" s="228" t="s">
        <v>1</v>
      </c>
      <c r="N208" s="229" t="s">
        <v>42</v>
      </c>
      <c r="O208" s="92"/>
      <c r="P208" s="230">
        <f>O208*H208</f>
        <v>0</v>
      </c>
      <c r="Q208" s="230">
        <v>0</v>
      </c>
      <c r="R208" s="230">
        <f>Q208*H208</f>
        <v>0</v>
      </c>
      <c r="S208" s="230">
        <v>0</v>
      </c>
      <c r="T208" s="231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32" t="s">
        <v>566</v>
      </c>
      <c r="AT208" s="232" t="s">
        <v>147</v>
      </c>
      <c r="AU208" s="232" t="s">
        <v>87</v>
      </c>
      <c r="AY208" s="18" t="s">
        <v>144</v>
      </c>
      <c r="BE208" s="233">
        <f>IF(N208="základní",J208,0)</f>
        <v>0</v>
      </c>
      <c r="BF208" s="233">
        <f>IF(N208="snížená",J208,0)</f>
        <v>0</v>
      </c>
      <c r="BG208" s="233">
        <f>IF(N208="zákl. přenesená",J208,0)</f>
        <v>0</v>
      </c>
      <c r="BH208" s="233">
        <f>IF(N208="sníž. přenesená",J208,0)</f>
        <v>0</v>
      </c>
      <c r="BI208" s="233">
        <f>IF(N208="nulová",J208,0)</f>
        <v>0</v>
      </c>
      <c r="BJ208" s="18" t="s">
        <v>85</v>
      </c>
      <c r="BK208" s="233">
        <f>ROUND(I208*H208,2)</f>
        <v>0</v>
      </c>
      <c r="BL208" s="18" t="s">
        <v>566</v>
      </c>
      <c r="BM208" s="232" t="s">
        <v>621</v>
      </c>
    </row>
    <row r="209" s="2" customFormat="1" ht="24.15" customHeight="1">
      <c r="A209" s="39"/>
      <c r="B209" s="40"/>
      <c r="C209" s="220" t="s">
        <v>622</v>
      </c>
      <c r="D209" s="220" t="s">
        <v>147</v>
      </c>
      <c r="E209" s="221" t="s">
        <v>623</v>
      </c>
      <c r="F209" s="222" t="s">
        <v>624</v>
      </c>
      <c r="G209" s="223" t="s">
        <v>224</v>
      </c>
      <c r="H209" s="224">
        <v>19.600000000000001</v>
      </c>
      <c r="I209" s="225"/>
      <c r="J209" s="226">
        <f>ROUND(I209*H209,2)</f>
        <v>0</v>
      </c>
      <c r="K209" s="227"/>
      <c r="L209" s="45"/>
      <c r="M209" s="228" t="s">
        <v>1</v>
      </c>
      <c r="N209" s="229" t="s">
        <v>42</v>
      </c>
      <c r="O209" s="92"/>
      <c r="P209" s="230">
        <f>O209*H209</f>
        <v>0</v>
      </c>
      <c r="Q209" s="230">
        <v>0</v>
      </c>
      <c r="R209" s="230">
        <f>Q209*H209</f>
        <v>0</v>
      </c>
      <c r="S209" s="230">
        <v>0</v>
      </c>
      <c r="T209" s="231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32" t="s">
        <v>143</v>
      </c>
      <c r="AT209" s="232" t="s">
        <v>147</v>
      </c>
      <c r="AU209" s="232" t="s">
        <v>87</v>
      </c>
      <c r="AY209" s="18" t="s">
        <v>144</v>
      </c>
      <c r="BE209" s="233">
        <f>IF(N209="základní",J209,0)</f>
        <v>0</v>
      </c>
      <c r="BF209" s="233">
        <f>IF(N209="snížená",J209,0)</f>
        <v>0</v>
      </c>
      <c r="BG209" s="233">
        <f>IF(N209="zákl. přenesená",J209,0)</f>
        <v>0</v>
      </c>
      <c r="BH209" s="233">
        <f>IF(N209="sníž. přenesená",J209,0)</f>
        <v>0</v>
      </c>
      <c r="BI209" s="233">
        <f>IF(N209="nulová",J209,0)</f>
        <v>0</v>
      </c>
      <c r="BJ209" s="18" t="s">
        <v>85</v>
      </c>
      <c r="BK209" s="233">
        <f>ROUND(I209*H209,2)</f>
        <v>0</v>
      </c>
      <c r="BL209" s="18" t="s">
        <v>143</v>
      </c>
      <c r="BM209" s="232" t="s">
        <v>625</v>
      </c>
    </row>
    <row r="210" s="13" customFormat="1">
      <c r="A210" s="13"/>
      <c r="B210" s="243"/>
      <c r="C210" s="244"/>
      <c r="D210" s="234" t="s">
        <v>216</v>
      </c>
      <c r="E210" s="245" t="s">
        <v>1</v>
      </c>
      <c r="F210" s="246" t="s">
        <v>626</v>
      </c>
      <c r="G210" s="244"/>
      <c r="H210" s="247">
        <v>19.600000000000001</v>
      </c>
      <c r="I210" s="248"/>
      <c r="J210" s="244"/>
      <c r="K210" s="244"/>
      <c r="L210" s="249"/>
      <c r="M210" s="250"/>
      <c r="N210" s="251"/>
      <c r="O210" s="251"/>
      <c r="P210" s="251"/>
      <c r="Q210" s="251"/>
      <c r="R210" s="251"/>
      <c r="S210" s="251"/>
      <c r="T210" s="252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53" t="s">
        <v>216</v>
      </c>
      <c r="AU210" s="253" t="s">
        <v>87</v>
      </c>
      <c r="AV210" s="13" t="s">
        <v>87</v>
      </c>
      <c r="AW210" s="13" t="s">
        <v>34</v>
      </c>
      <c r="AX210" s="13" t="s">
        <v>85</v>
      </c>
      <c r="AY210" s="253" t="s">
        <v>144</v>
      </c>
    </row>
    <row r="211" s="2" customFormat="1" ht="21.75" customHeight="1">
      <c r="A211" s="39"/>
      <c r="B211" s="40"/>
      <c r="C211" s="265" t="s">
        <v>627</v>
      </c>
      <c r="D211" s="265" t="s">
        <v>254</v>
      </c>
      <c r="E211" s="266" t="s">
        <v>628</v>
      </c>
      <c r="F211" s="267" t="s">
        <v>629</v>
      </c>
      <c r="G211" s="268" t="s">
        <v>224</v>
      </c>
      <c r="H211" s="269">
        <v>19.893999999999998</v>
      </c>
      <c r="I211" s="270"/>
      <c r="J211" s="271">
        <f>ROUND(I211*H211,2)</f>
        <v>0</v>
      </c>
      <c r="K211" s="272"/>
      <c r="L211" s="273"/>
      <c r="M211" s="274" t="s">
        <v>1</v>
      </c>
      <c r="N211" s="275" t="s">
        <v>42</v>
      </c>
      <c r="O211" s="92"/>
      <c r="P211" s="230">
        <f>O211*H211</f>
        <v>0</v>
      </c>
      <c r="Q211" s="230">
        <v>0.00147</v>
      </c>
      <c r="R211" s="230">
        <f>Q211*H211</f>
        <v>0.029244179999999998</v>
      </c>
      <c r="S211" s="230">
        <v>0</v>
      </c>
      <c r="T211" s="231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32" t="s">
        <v>185</v>
      </c>
      <c r="AT211" s="232" t="s">
        <v>254</v>
      </c>
      <c r="AU211" s="232" t="s">
        <v>87</v>
      </c>
      <c r="AY211" s="18" t="s">
        <v>144</v>
      </c>
      <c r="BE211" s="233">
        <f>IF(N211="základní",J211,0)</f>
        <v>0</v>
      </c>
      <c r="BF211" s="233">
        <f>IF(N211="snížená",J211,0)</f>
        <v>0</v>
      </c>
      <c r="BG211" s="233">
        <f>IF(N211="zákl. přenesená",J211,0)</f>
        <v>0</v>
      </c>
      <c r="BH211" s="233">
        <f>IF(N211="sníž. přenesená",J211,0)</f>
        <v>0</v>
      </c>
      <c r="BI211" s="233">
        <f>IF(N211="nulová",J211,0)</f>
        <v>0</v>
      </c>
      <c r="BJ211" s="18" t="s">
        <v>85</v>
      </c>
      <c r="BK211" s="233">
        <f>ROUND(I211*H211,2)</f>
        <v>0</v>
      </c>
      <c r="BL211" s="18" t="s">
        <v>143</v>
      </c>
      <c r="BM211" s="232" t="s">
        <v>630</v>
      </c>
    </row>
    <row r="212" s="13" customFormat="1">
      <c r="A212" s="13"/>
      <c r="B212" s="243"/>
      <c r="C212" s="244"/>
      <c r="D212" s="234" t="s">
        <v>216</v>
      </c>
      <c r="E212" s="245" t="s">
        <v>1</v>
      </c>
      <c r="F212" s="246" t="s">
        <v>631</v>
      </c>
      <c r="G212" s="244"/>
      <c r="H212" s="247">
        <v>19.893999999999998</v>
      </c>
      <c r="I212" s="248"/>
      <c r="J212" s="244"/>
      <c r="K212" s="244"/>
      <c r="L212" s="249"/>
      <c r="M212" s="250"/>
      <c r="N212" s="251"/>
      <c r="O212" s="251"/>
      <c r="P212" s="251"/>
      <c r="Q212" s="251"/>
      <c r="R212" s="251"/>
      <c r="S212" s="251"/>
      <c r="T212" s="252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53" t="s">
        <v>216</v>
      </c>
      <c r="AU212" s="253" t="s">
        <v>87</v>
      </c>
      <c r="AV212" s="13" t="s">
        <v>87</v>
      </c>
      <c r="AW212" s="13" t="s">
        <v>34</v>
      </c>
      <c r="AX212" s="13" t="s">
        <v>85</v>
      </c>
      <c r="AY212" s="253" t="s">
        <v>144</v>
      </c>
    </row>
    <row r="213" s="2" customFormat="1" ht="16.5" customHeight="1">
      <c r="A213" s="39"/>
      <c r="B213" s="40"/>
      <c r="C213" s="265" t="s">
        <v>632</v>
      </c>
      <c r="D213" s="265" t="s">
        <v>254</v>
      </c>
      <c r="E213" s="266" t="s">
        <v>633</v>
      </c>
      <c r="F213" s="267" t="s">
        <v>634</v>
      </c>
      <c r="G213" s="268" t="s">
        <v>157</v>
      </c>
      <c r="H213" s="269">
        <v>1</v>
      </c>
      <c r="I213" s="270"/>
      <c r="J213" s="271">
        <f>ROUND(I213*H213,2)</f>
        <v>0</v>
      </c>
      <c r="K213" s="272"/>
      <c r="L213" s="273"/>
      <c r="M213" s="274" t="s">
        <v>1</v>
      </c>
      <c r="N213" s="275" t="s">
        <v>42</v>
      </c>
      <c r="O213" s="92"/>
      <c r="P213" s="230">
        <f>O213*H213</f>
        <v>0</v>
      </c>
      <c r="Q213" s="230">
        <v>0.00139</v>
      </c>
      <c r="R213" s="230">
        <f>Q213*H213</f>
        <v>0.00139</v>
      </c>
      <c r="S213" s="230">
        <v>0</v>
      </c>
      <c r="T213" s="231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32" t="s">
        <v>185</v>
      </c>
      <c r="AT213" s="232" t="s">
        <v>254</v>
      </c>
      <c r="AU213" s="232" t="s">
        <v>87</v>
      </c>
      <c r="AY213" s="18" t="s">
        <v>144</v>
      </c>
      <c r="BE213" s="233">
        <f>IF(N213="základní",J213,0)</f>
        <v>0</v>
      </c>
      <c r="BF213" s="233">
        <f>IF(N213="snížená",J213,0)</f>
        <v>0</v>
      </c>
      <c r="BG213" s="233">
        <f>IF(N213="zákl. přenesená",J213,0)</f>
        <v>0</v>
      </c>
      <c r="BH213" s="233">
        <f>IF(N213="sníž. přenesená",J213,0)</f>
        <v>0</v>
      </c>
      <c r="BI213" s="233">
        <f>IF(N213="nulová",J213,0)</f>
        <v>0</v>
      </c>
      <c r="BJ213" s="18" t="s">
        <v>85</v>
      </c>
      <c r="BK213" s="233">
        <f>ROUND(I213*H213,2)</f>
        <v>0</v>
      </c>
      <c r="BL213" s="18" t="s">
        <v>143</v>
      </c>
      <c r="BM213" s="232" t="s">
        <v>635</v>
      </c>
    </row>
    <row r="214" s="2" customFormat="1" ht="16.5" customHeight="1">
      <c r="A214" s="39"/>
      <c r="B214" s="40"/>
      <c r="C214" s="265" t="s">
        <v>636</v>
      </c>
      <c r="D214" s="265" t="s">
        <v>254</v>
      </c>
      <c r="E214" s="266" t="s">
        <v>637</v>
      </c>
      <c r="F214" s="267" t="s">
        <v>638</v>
      </c>
      <c r="G214" s="268" t="s">
        <v>157</v>
      </c>
      <c r="H214" s="269">
        <v>1</v>
      </c>
      <c r="I214" s="270"/>
      <c r="J214" s="271">
        <f>ROUND(I214*H214,2)</f>
        <v>0</v>
      </c>
      <c r="K214" s="272"/>
      <c r="L214" s="273"/>
      <c r="M214" s="274" t="s">
        <v>1</v>
      </c>
      <c r="N214" s="275" t="s">
        <v>42</v>
      </c>
      <c r="O214" s="92"/>
      <c r="P214" s="230">
        <f>O214*H214</f>
        <v>0</v>
      </c>
      <c r="Q214" s="230">
        <v>0.00038999999999999999</v>
      </c>
      <c r="R214" s="230">
        <f>Q214*H214</f>
        <v>0.00038999999999999999</v>
      </c>
      <c r="S214" s="230">
        <v>0</v>
      </c>
      <c r="T214" s="231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32" t="s">
        <v>185</v>
      </c>
      <c r="AT214" s="232" t="s">
        <v>254</v>
      </c>
      <c r="AU214" s="232" t="s">
        <v>87</v>
      </c>
      <c r="AY214" s="18" t="s">
        <v>144</v>
      </c>
      <c r="BE214" s="233">
        <f>IF(N214="základní",J214,0)</f>
        <v>0</v>
      </c>
      <c r="BF214" s="233">
        <f>IF(N214="snížená",J214,0)</f>
        <v>0</v>
      </c>
      <c r="BG214" s="233">
        <f>IF(N214="zákl. přenesená",J214,0)</f>
        <v>0</v>
      </c>
      <c r="BH214" s="233">
        <f>IF(N214="sníž. přenesená",J214,0)</f>
        <v>0</v>
      </c>
      <c r="BI214" s="233">
        <f>IF(N214="nulová",J214,0)</f>
        <v>0</v>
      </c>
      <c r="BJ214" s="18" t="s">
        <v>85</v>
      </c>
      <c r="BK214" s="233">
        <f>ROUND(I214*H214,2)</f>
        <v>0</v>
      </c>
      <c r="BL214" s="18" t="s">
        <v>143</v>
      </c>
      <c r="BM214" s="232" t="s">
        <v>639</v>
      </c>
    </row>
    <row r="215" s="2" customFormat="1" ht="24.15" customHeight="1">
      <c r="A215" s="39"/>
      <c r="B215" s="40"/>
      <c r="C215" s="265" t="s">
        <v>640</v>
      </c>
      <c r="D215" s="265" t="s">
        <v>254</v>
      </c>
      <c r="E215" s="266" t="s">
        <v>641</v>
      </c>
      <c r="F215" s="267" t="s">
        <v>642</v>
      </c>
      <c r="G215" s="268" t="s">
        <v>157</v>
      </c>
      <c r="H215" s="269">
        <v>1</v>
      </c>
      <c r="I215" s="270"/>
      <c r="J215" s="271">
        <f>ROUND(I215*H215,2)</f>
        <v>0</v>
      </c>
      <c r="K215" s="272"/>
      <c r="L215" s="273"/>
      <c r="M215" s="274" t="s">
        <v>1</v>
      </c>
      <c r="N215" s="275" t="s">
        <v>42</v>
      </c>
      <c r="O215" s="92"/>
      <c r="P215" s="230">
        <f>O215*H215</f>
        <v>0</v>
      </c>
      <c r="Q215" s="230">
        <v>0.00089999999999999998</v>
      </c>
      <c r="R215" s="230">
        <f>Q215*H215</f>
        <v>0.00089999999999999998</v>
      </c>
      <c r="S215" s="230">
        <v>0</v>
      </c>
      <c r="T215" s="231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32" t="s">
        <v>185</v>
      </c>
      <c r="AT215" s="232" t="s">
        <v>254</v>
      </c>
      <c r="AU215" s="232" t="s">
        <v>87</v>
      </c>
      <c r="AY215" s="18" t="s">
        <v>144</v>
      </c>
      <c r="BE215" s="233">
        <f>IF(N215="základní",J215,0)</f>
        <v>0</v>
      </c>
      <c r="BF215" s="233">
        <f>IF(N215="snížená",J215,0)</f>
        <v>0</v>
      </c>
      <c r="BG215" s="233">
        <f>IF(N215="zákl. přenesená",J215,0)</f>
        <v>0</v>
      </c>
      <c r="BH215" s="233">
        <f>IF(N215="sníž. přenesená",J215,0)</f>
        <v>0</v>
      </c>
      <c r="BI215" s="233">
        <f>IF(N215="nulová",J215,0)</f>
        <v>0</v>
      </c>
      <c r="BJ215" s="18" t="s">
        <v>85</v>
      </c>
      <c r="BK215" s="233">
        <f>ROUND(I215*H215,2)</f>
        <v>0</v>
      </c>
      <c r="BL215" s="18" t="s">
        <v>143</v>
      </c>
      <c r="BM215" s="232" t="s">
        <v>643</v>
      </c>
    </row>
    <row r="216" s="2" customFormat="1" ht="24.15" customHeight="1">
      <c r="A216" s="39"/>
      <c r="B216" s="40"/>
      <c r="C216" s="220" t="s">
        <v>644</v>
      </c>
      <c r="D216" s="220" t="s">
        <v>147</v>
      </c>
      <c r="E216" s="221" t="s">
        <v>645</v>
      </c>
      <c r="F216" s="222" t="s">
        <v>646</v>
      </c>
      <c r="G216" s="223" t="s">
        <v>157</v>
      </c>
      <c r="H216" s="224">
        <v>6</v>
      </c>
      <c r="I216" s="225"/>
      <c r="J216" s="226">
        <f>ROUND(I216*H216,2)</f>
        <v>0</v>
      </c>
      <c r="K216" s="227"/>
      <c r="L216" s="45"/>
      <c r="M216" s="228" t="s">
        <v>1</v>
      </c>
      <c r="N216" s="229" t="s">
        <v>42</v>
      </c>
      <c r="O216" s="92"/>
      <c r="P216" s="230">
        <f>O216*H216</f>
        <v>0</v>
      </c>
      <c r="Q216" s="230">
        <v>0</v>
      </c>
      <c r="R216" s="230">
        <f>Q216*H216</f>
        <v>0</v>
      </c>
      <c r="S216" s="230">
        <v>0</v>
      </c>
      <c r="T216" s="231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32" t="s">
        <v>143</v>
      </c>
      <c r="AT216" s="232" t="s">
        <v>147</v>
      </c>
      <c r="AU216" s="232" t="s">
        <v>87</v>
      </c>
      <c r="AY216" s="18" t="s">
        <v>144</v>
      </c>
      <c r="BE216" s="233">
        <f>IF(N216="základní",J216,0)</f>
        <v>0</v>
      </c>
      <c r="BF216" s="233">
        <f>IF(N216="snížená",J216,0)</f>
        <v>0</v>
      </c>
      <c r="BG216" s="233">
        <f>IF(N216="zákl. přenesená",J216,0)</f>
        <v>0</v>
      </c>
      <c r="BH216" s="233">
        <f>IF(N216="sníž. přenesená",J216,0)</f>
        <v>0</v>
      </c>
      <c r="BI216" s="233">
        <f>IF(N216="nulová",J216,0)</f>
        <v>0</v>
      </c>
      <c r="BJ216" s="18" t="s">
        <v>85</v>
      </c>
      <c r="BK216" s="233">
        <f>ROUND(I216*H216,2)</f>
        <v>0</v>
      </c>
      <c r="BL216" s="18" t="s">
        <v>143</v>
      </c>
      <c r="BM216" s="232" t="s">
        <v>647</v>
      </c>
    </row>
    <row r="217" s="2" customFormat="1" ht="16.5" customHeight="1">
      <c r="A217" s="39"/>
      <c r="B217" s="40"/>
      <c r="C217" s="265" t="s">
        <v>648</v>
      </c>
      <c r="D217" s="265" t="s">
        <v>254</v>
      </c>
      <c r="E217" s="266" t="s">
        <v>649</v>
      </c>
      <c r="F217" s="267" t="s">
        <v>650</v>
      </c>
      <c r="G217" s="268" t="s">
        <v>157</v>
      </c>
      <c r="H217" s="269">
        <v>6</v>
      </c>
      <c r="I217" s="270"/>
      <c r="J217" s="271">
        <f>ROUND(I217*H217,2)</f>
        <v>0</v>
      </c>
      <c r="K217" s="272"/>
      <c r="L217" s="273"/>
      <c r="M217" s="274" t="s">
        <v>1</v>
      </c>
      <c r="N217" s="275" t="s">
        <v>42</v>
      </c>
      <c r="O217" s="92"/>
      <c r="P217" s="230">
        <f>O217*H217</f>
        <v>0</v>
      </c>
      <c r="Q217" s="230">
        <v>0.00038999999999999999</v>
      </c>
      <c r="R217" s="230">
        <f>Q217*H217</f>
        <v>0.0023400000000000001</v>
      </c>
      <c r="S217" s="230">
        <v>0</v>
      </c>
      <c r="T217" s="231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32" t="s">
        <v>185</v>
      </c>
      <c r="AT217" s="232" t="s">
        <v>254</v>
      </c>
      <c r="AU217" s="232" t="s">
        <v>87</v>
      </c>
      <c r="AY217" s="18" t="s">
        <v>144</v>
      </c>
      <c r="BE217" s="233">
        <f>IF(N217="základní",J217,0)</f>
        <v>0</v>
      </c>
      <c r="BF217" s="233">
        <f>IF(N217="snížená",J217,0)</f>
        <v>0</v>
      </c>
      <c r="BG217" s="233">
        <f>IF(N217="zákl. přenesená",J217,0)</f>
        <v>0</v>
      </c>
      <c r="BH217" s="233">
        <f>IF(N217="sníž. přenesená",J217,0)</f>
        <v>0</v>
      </c>
      <c r="BI217" s="233">
        <f>IF(N217="nulová",J217,0)</f>
        <v>0</v>
      </c>
      <c r="BJ217" s="18" t="s">
        <v>85</v>
      </c>
      <c r="BK217" s="233">
        <f>ROUND(I217*H217,2)</f>
        <v>0</v>
      </c>
      <c r="BL217" s="18" t="s">
        <v>143</v>
      </c>
      <c r="BM217" s="232" t="s">
        <v>651</v>
      </c>
    </row>
    <row r="218" s="13" customFormat="1">
      <c r="A218" s="13"/>
      <c r="B218" s="243"/>
      <c r="C218" s="244"/>
      <c r="D218" s="234" t="s">
        <v>216</v>
      </c>
      <c r="E218" s="245" t="s">
        <v>1</v>
      </c>
      <c r="F218" s="246" t="s">
        <v>652</v>
      </c>
      <c r="G218" s="244"/>
      <c r="H218" s="247">
        <v>3</v>
      </c>
      <c r="I218" s="248"/>
      <c r="J218" s="244"/>
      <c r="K218" s="244"/>
      <c r="L218" s="249"/>
      <c r="M218" s="250"/>
      <c r="N218" s="251"/>
      <c r="O218" s="251"/>
      <c r="P218" s="251"/>
      <c r="Q218" s="251"/>
      <c r="R218" s="251"/>
      <c r="S218" s="251"/>
      <c r="T218" s="252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53" t="s">
        <v>216</v>
      </c>
      <c r="AU218" s="253" t="s">
        <v>87</v>
      </c>
      <c r="AV218" s="13" t="s">
        <v>87</v>
      </c>
      <c r="AW218" s="13" t="s">
        <v>34</v>
      </c>
      <c r="AX218" s="13" t="s">
        <v>77</v>
      </c>
      <c r="AY218" s="253" t="s">
        <v>144</v>
      </c>
    </row>
    <row r="219" s="13" customFormat="1">
      <c r="A219" s="13"/>
      <c r="B219" s="243"/>
      <c r="C219" s="244"/>
      <c r="D219" s="234" t="s">
        <v>216</v>
      </c>
      <c r="E219" s="245" t="s">
        <v>1</v>
      </c>
      <c r="F219" s="246" t="s">
        <v>653</v>
      </c>
      <c r="G219" s="244"/>
      <c r="H219" s="247">
        <v>1</v>
      </c>
      <c r="I219" s="248"/>
      <c r="J219" s="244"/>
      <c r="K219" s="244"/>
      <c r="L219" s="249"/>
      <c r="M219" s="250"/>
      <c r="N219" s="251"/>
      <c r="O219" s="251"/>
      <c r="P219" s="251"/>
      <c r="Q219" s="251"/>
      <c r="R219" s="251"/>
      <c r="S219" s="251"/>
      <c r="T219" s="252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53" t="s">
        <v>216</v>
      </c>
      <c r="AU219" s="253" t="s">
        <v>87</v>
      </c>
      <c r="AV219" s="13" t="s">
        <v>87</v>
      </c>
      <c r="AW219" s="13" t="s">
        <v>34</v>
      </c>
      <c r="AX219" s="13" t="s">
        <v>77</v>
      </c>
      <c r="AY219" s="253" t="s">
        <v>144</v>
      </c>
    </row>
    <row r="220" s="13" customFormat="1">
      <c r="A220" s="13"/>
      <c r="B220" s="243"/>
      <c r="C220" s="244"/>
      <c r="D220" s="234" t="s">
        <v>216</v>
      </c>
      <c r="E220" s="245" t="s">
        <v>1</v>
      </c>
      <c r="F220" s="246" t="s">
        <v>654</v>
      </c>
      <c r="G220" s="244"/>
      <c r="H220" s="247">
        <v>2</v>
      </c>
      <c r="I220" s="248"/>
      <c r="J220" s="244"/>
      <c r="K220" s="244"/>
      <c r="L220" s="249"/>
      <c r="M220" s="250"/>
      <c r="N220" s="251"/>
      <c r="O220" s="251"/>
      <c r="P220" s="251"/>
      <c r="Q220" s="251"/>
      <c r="R220" s="251"/>
      <c r="S220" s="251"/>
      <c r="T220" s="252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53" t="s">
        <v>216</v>
      </c>
      <c r="AU220" s="253" t="s">
        <v>87</v>
      </c>
      <c r="AV220" s="13" t="s">
        <v>87</v>
      </c>
      <c r="AW220" s="13" t="s">
        <v>34</v>
      </c>
      <c r="AX220" s="13" t="s">
        <v>77</v>
      </c>
      <c r="AY220" s="253" t="s">
        <v>144</v>
      </c>
    </row>
    <row r="221" s="14" customFormat="1">
      <c r="A221" s="14"/>
      <c r="B221" s="254"/>
      <c r="C221" s="255"/>
      <c r="D221" s="234" t="s">
        <v>216</v>
      </c>
      <c r="E221" s="256" t="s">
        <v>1</v>
      </c>
      <c r="F221" s="257" t="s">
        <v>236</v>
      </c>
      <c r="G221" s="255"/>
      <c r="H221" s="258">
        <v>6</v>
      </c>
      <c r="I221" s="259"/>
      <c r="J221" s="255"/>
      <c r="K221" s="255"/>
      <c r="L221" s="260"/>
      <c r="M221" s="261"/>
      <c r="N221" s="262"/>
      <c r="O221" s="262"/>
      <c r="P221" s="262"/>
      <c r="Q221" s="262"/>
      <c r="R221" s="262"/>
      <c r="S221" s="262"/>
      <c r="T221" s="263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64" t="s">
        <v>216</v>
      </c>
      <c r="AU221" s="264" t="s">
        <v>87</v>
      </c>
      <c r="AV221" s="14" t="s">
        <v>143</v>
      </c>
      <c r="AW221" s="14" t="s">
        <v>34</v>
      </c>
      <c r="AX221" s="14" t="s">
        <v>85</v>
      </c>
      <c r="AY221" s="264" t="s">
        <v>144</v>
      </c>
    </row>
    <row r="222" s="2" customFormat="1" ht="24.15" customHeight="1">
      <c r="A222" s="39"/>
      <c r="B222" s="40"/>
      <c r="C222" s="220" t="s">
        <v>655</v>
      </c>
      <c r="D222" s="220" t="s">
        <v>147</v>
      </c>
      <c r="E222" s="221" t="s">
        <v>656</v>
      </c>
      <c r="F222" s="222" t="s">
        <v>657</v>
      </c>
      <c r="G222" s="223" t="s">
        <v>157</v>
      </c>
      <c r="H222" s="224">
        <v>1</v>
      </c>
      <c r="I222" s="225"/>
      <c r="J222" s="226">
        <f>ROUND(I222*H222,2)</f>
        <v>0</v>
      </c>
      <c r="K222" s="227"/>
      <c r="L222" s="45"/>
      <c r="M222" s="228" t="s">
        <v>1</v>
      </c>
      <c r="N222" s="229" t="s">
        <v>42</v>
      </c>
      <c r="O222" s="92"/>
      <c r="P222" s="230">
        <f>O222*H222</f>
        <v>0</v>
      </c>
      <c r="Q222" s="230">
        <v>0.00060999999999999997</v>
      </c>
      <c r="R222" s="230">
        <f>Q222*H222</f>
        <v>0.00060999999999999997</v>
      </c>
      <c r="S222" s="230">
        <v>0</v>
      </c>
      <c r="T222" s="231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32" t="s">
        <v>143</v>
      </c>
      <c r="AT222" s="232" t="s">
        <v>147</v>
      </c>
      <c r="AU222" s="232" t="s">
        <v>87</v>
      </c>
      <c r="AY222" s="18" t="s">
        <v>144</v>
      </c>
      <c r="BE222" s="233">
        <f>IF(N222="základní",J222,0)</f>
        <v>0</v>
      </c>
      <c r="BF222" s="233">
        <f>IF(N222="snížená",J222,0)</f>
        <v>0</v>
      </c>
      <c r="BG222" s="233">
        <f>IF(N222="zákl. přenesená",J222,0)</f>
        <v>0</v>
      </c>
      <c r="BH222" s="233">
        <f>IF(N222="sníž. přenesená",J222,0)</f>
        <v>0</v>
      </c>
      <c r="BI222" s="233">
        <f>IF(N222="nulová",J222,0)</f>
        <v>0</v>
      </c>
      <c r="BJ222" s="18" t="s">
        <v>85</v>
      </c>
      <c r="BK222" s="233">
        <f>ROUND(I222*H222,2)</f>
        <v>0</v>
      </c>
      <c r="BL222" s="18" t="s">
        <v>143</v>
      </c>
      <c r="BM222" s="232" t="s">
        <v>658</v>
      </c>
    </row>
    <row r="223" s="2" customFormat="1" ht="24.15" customHeight="1">
      <c r="A223" s="39"/>
      <c r="B223" s="40"/>
      <c r="C223" s="265" t="s">
        <v>659</v>
      </c>
      <c r="D223" s="265" t="s">
        <v>254</v>
      </c>
      <c r="E223" s="266" t="s">
        <v>660</v>
      </c>
      <c r="F223" s="267" t="s">
        <v>661</v>
      </c>
      <c r="G223" s="268" t="s">
        <v>157</v>
      </c>
      <c r="H223" s="269">
        <v>1</v>
      </c>
      <c r="I223" s="270"/>
      <c r="J223" s="271">
        <f>ROUND(I223*H223,2)</f>
        <v>0</v>
      </c>
      <c r="K223" s="272"/>
      <c r="L223" s="273"/>
      <c r="M223" s="274" t="s">
        <v>1</v>
      </c>
      <c r="N223" s="275" t="s">
        <v>42</v>
      </c>
      <c r="O223" s="92"/>
      <c r="P223" s="230">
        <f>O223*H223</f>
        <v>0</v>
      </c>
      <c r="Q223" s="230">
        <v>0.0054000000000000003</v>
      </c>
      <c r="R223" s="230">
        <f>Q223*H223</f>
        <v>0.0054000000000000003</v>
      </c>
      <c r="S223" s="230">
        <v>0</v>
      </c>
      <c r="T223" s="231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32" t="s">
        <v>185</v>
      </c>
      <c r="AT223" s="232" t="s">
        <v>254</v>
      </c>
      <c r="AU223" s="232" t="s">
        <v>87</v>
      </c>
      <c r="AY223" s="18" t="s">
        <v>144</v>
      </c>
      <c r="BE223" s="233">
        <f>IF(N223="základní",J223,0)</f>
        <v>0</v>
      </c>
      <c r="BF223" s="233">
        <f>IF(N223="snížená",J223,0)</f>
        <v>0</v>
      </c>
      <c r="BG223" s="233">
        <f>IF(N223="zákl. přenesená",J223,0)</f>
        <v>0</v>
      </c>
      <c r="BH223" s="233">
        <f>IF(N223="sníž. přenesená",J223,0)</f>
        <v>0</v>
      </c>
      <c r="BI223" s="233">
        <f>IF(N223="nulová",J223,0)</f>
        <v>0</v>
      </c>
      <c r="BJ223" s="18" t="s">
        <v>85</v>
      </c>
      <c r="BK223" s="233">
        <f>ROUND(I223*H223,2)</f>
        <v>0</v>
      </c>
      <c r="BL223" s="18" t="s">
        <v>143</v>
      </c>
      <c r="BM223" s="232" t="s">
        <v>662</v>
      </c>
    </row>
    <row r="224" s="2" customFormat="1" ht="24.15" customHeight="1">
      <c r="A224" s="39"/>
      <c r="B224" s="40"/>
      <c r="C224" s="265" t="s">
        <v>663</v>
      </c>
      <c r="D224" s="265" t="s">
        <v>254</v>
      </c>
      <c r="E224" s="266" t="s">
        <v>664</v>
      </c>
      <c r="F224" s="267" t="s">
        <v>665</v>
      </c>
      <c r="G224" s="268" t="s">
        <v>157</v>
      </c>
      <c r="H224" s="269">
        <v>1</v>
      </c>
      <c r="I224" s="270"/>
      <c r="J224" s="271">
        <f>ROUND(I224*H224,2)</f>
        <v>0</v>
      </c>
      <c r="K224" s="272"/>
      <c r="L224" s="273"/>
      <c r="M224" s="274" t="s">
        <v>1</v>
      </c>
      <c r="N224" s="275" t="s">
        <v>42</v>
      </c>
      <c r="O224" s="92"/>
      <c r="P224" s="230">
        <f>O224*H224</f>
        <v>0</v>
      </c>
      <c r="Q224" s="230">
        <v>0.0050000000000000001</v>
      </c>
      <c r="R224" s="230">
        <f>Q224*H224</f>
        <v>0.0050000000000000001</v>
      </c>
      <c r="S224" s="230">
        <v>0</v>
      </c>
      <c r="T224" s="231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32" t="s">
        <v>185</v>
      </c>
      <c r="AT224" s="232" t="s">
        <v>254</v>
      </c>
      <c r="AU224" s="232" t="s">
        <v>87</v>
      </c>
      <c r="AY224" s="18" t="s">
        <v>144</v>
      </c>
      <c r="BE224" s="233">
        <f>IF(N224="základní",J224,0)</f>
        <v>0</v>
      </c>
      <c r="BF224" s="233">
        <f>IF(N224="snížená",J224,0)</f>
        <v>0</v>
      </c>
      <c r="BG224" s="233">
        <f>IF(N224="zákl. přenesená",J224,0)</f>
        <v>0</v>
      </c>
      <c r="BH224" s="233">
        <f>IF(N224="sníž. přenesená",J224,0)</f>
        <v>0</v>
      </c>
      <c r="BI224" s="233">
        <f>IF(N224="nulová",J224,0)</f>
        <v>0</v>
      </c>
      <c r="BJ224" s="18" t="s">
        <v>85</v>
      </c>
      <c r="BK224" s="233">
        <f>ROUND(I224*H224,2)</f>
        <v>0</v>
      </c>
      <c r="BL224" s="18" t="s">
        <v>143</v>
      </c>
      <c r="BM224" s="232" t="s">
        <v>666</v>
      </c>
    </row>
    <row r="225" s="2" customFormat="1" ht="21.75" customHeight="1">
      <c r="A225" s="39"/>
      <c r="B225" s="40"/>
      <c r="C225" s="220" t="s">
        <v>667</v>
      </c>
      <c r="D225" s="220" t="s">
        <v>147</v>
      </c>
      <c r="E225" s="221" t="s">
        <v>668</v>
      </c>
      <c r="F225" s="222" t="s">
        <v>669</v>
      </c>
      <c r="G225" s="223" t="s">
        <v>157</v>
      </c>
      <c r="H225" s="224">
        <v>2</v>
      </c>
      <c r="I225" s="225"/>
      <c r="J225" s="226">
        <f>ROUND(I225*H225,2)</f>
        <v>0</v>
      </c>
      <c r="K225" s="227"/>
      <c r="L225" s="45"/>
      <c r="M225" s="228" t="s">
        <v>1</v>
      </c>
      <c r="N225" s="229" t="s">
        <v>42</v>
      </c>
      <c r="O225" s="92"/>
      <c r="P225" s="230">
        <f>O225*H225</f>
        <v>0</v>
      </c>
      <c r="Q225" s="230">
        <v>0.0016199999999999999</v>
      </c>
      <c r="R225" s="230">
        <f>Q225*H225</f>
        <v>0.0032399999999999998</v>
      </c>
      <c r="S225" s="230">
        <v>0</v>
      </c>
      <c r="T225" s="231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32" t="s">
        <v>143</v>
      </c>
      <c r="AT225" s="232" t="s">
        <v>147</v>
      </c>
      <c r="AU225" s="232" t="s">
        <v>87</v>
      </c>
      <c r="AY225" s="18" t="s">
        <v>144</v>
      </c>
      <c r="BE225" s="233">
        <f>IF(N225="základní",J225,0)</f>
        <v>0</v>
      </c>
      <c r="BF225" s="233">
        <f>IF(N225="snížená",J225,0)</f>
        <v>0</v>
      </c>
      <c r="BG225" s="233">
        <f>IF(N225="zákl. přenesená",J225,0)</f>
        <v>0</v>
      </c>
      <c r="BH225" s="233">
        <f>IF(N225="sníž. přenesená",J225,0)</f>
        <v>0</v>
      </c>
      <c r="BI225" s="233">
        <f>IF(N225="nulová",J225,0)</f>
        <v>0</v>
      </c>
      <c r="BJ225" s="18" t="s">
        <v>85</v>
      </c>
      <c r="BK225" s="233">
        <f>ROUND(I225*H225,2)</f>
        <v>0</v>
      </c>
      <c r="BL225" s="18" t="s">
        <v>143</v>
      </c>
      <c r="BM225" s="232" t="s">
        <v>670</v>
      </c>
    </row>
    <row r="226" s="2" customFormat="1" ht="21.75" customHeight="1">
      <c r="A226" s="39"/>
      <c r="B226" s="40"/>
      <c r="C226" s="265" t="s">
        <v>671</v>
      </c>
      <c r="D226" s="265" t="s">
        <v>254</v>
      </c>
      <c r="E226" s="266" t="s">
        <v>672</v>
      </c>
      <c r="F226" s="267" t="s">
        <v>673</v>
      </c>
      <c r="G226" s="268" t="s">
        <v>157</v>
      </c>
      <c r="H226" s="269">
        <v>2</v>
      </c>
      <c r="I226" s="270"/>
      <c r="J226" s="271">
        <f>ROUND(I226*H226,2)</f>
        <v>0</v>
      </c>
      <c r="K226" s="272"/>
      <c r="L226" s="273"/>
      <c r="M226" s="274" t="s">
        <v>1</v>
      </c>
      <c r="N226" s="275" t="s">
        <v>42</v>
      </c>
      <c r="O226" s="92"/>
      <c r="P226" s="230">
        <f>O226*H226</f>
        <v>0</v>
      </c>
      <c r="Q226" s="230">
        <v>0.017999999999999999</v>
      </c>
      <c r="R226" s="230">
        <f>Q226*H226</f>
        <v>0.035999999999999997</v>
      </c>
      <c r="S226" s="230">
        <v>0</v>
      </c>
      <c r="T226" s="231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32" t="s">
        <v>185</v>
      </c>
      <c r="AT226" s="232" t="s">
        <v>254</v>
      </c>
      <c r="AU226" s="232" t="s">
        <v>87</v>
      </c>
      <c r="AY226" s="18" t="s">
        <v>144</v>
      </c>
      <c r="BE226" s="233">
        <f>IF(N226="základní",J226,0)</f>
        <v>0</v>
      </c>
      <c r="BF226" s="233">
        <f>IF(N226="snížená",J226,0)</f>
        <v>0</v>
      </c>
      <c r="BG226" s="233">
        <f>IF(N226="zákl. přenesená",J226,0)</f>
        <v>0</v>
      </c>
      <c r="BH226" s="233">
        <f>IF(N226="sníž. přenesená",J226,0)</f>
        <v>0</v>
      </c>
      <c r="BI226" s="233">
        <f>IF(N226="nulová",J226,0)</f>
        <v>0</v>
      </c>
      <c r="BJ226" s="18" t="s">
        <v>85</v>
      </c>
      <c r="BK226" s="233">
        <f>ROUND(I226*H226,2)</f>
        <v>0</v>
      </c>
      <c r="BL226" s="18" t="s">
        <v>143</v>
      </c>
      <c r="BM226" s="232" t="s">
        <v>674</v>
      </c>
    </row>
    <row r="227" s="2" customFormat="1" ht="24.15" customHeight="1">
      <c r="A227" s="39"/>
      <c r="B227" s="40"/>
      <c r="C227" s="265" t="s">
        <v>675</v>
      </c>
      <c r="D227" s="265" t="s">
        <v>254</v>
      </c>
      <c r="E227" s="266" t="s">
        <v>676</v>
      </c>
      <c r="F227" s="267" t="s">
        <v>677</v>
      </c>
      <c r="G227" s="268" t="s">
        <v>157</v>
      </c>
      <c r="H227" s="269">
        <v>2</v>
      </c>
      <c r="I227" s="270"/>
      <c r="J227" s="271">
        <f>ROUND(I227*H227,2)</f>
        <v>0</v>
      </c>
      <c r="K227" s="272"/>
      <c r="L227" s="273"/>
      <c r="M227" s="274" t="s">
        <v>1</v>
      </c>
      <c r="N227" s="275" t="s">
        <v>42</v>
      </c>
      <c r="O227" s="92"/>
      <c r="P227" s="230">
        <f>O227*H227</f>
        <v>0</v>
      </c>
      <c r="Q227" s="230">
        <v>0.0060000000000000001</v>
      </c>
      <c r="R227" s="230">
        <f>Q227*H227</f>
        <v>0.012</v>
      </c>
      <c r="S227" s="230">
        <v>0</v>
      </c>
      <c r="T227" s="231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32" t="s">
        <v>185</v>
      </c>
      <c r="AT227" s="232" t="s">
        <v>254</v>
      </c>
      <c r="AU227" s="232" t="s">
        <v>87</v>
      </c>
      <c r="AY227" s="18" t="s">
        <v>144</v>
      </c>
      <c r="BE227" s="233">
        <f>IF(N227="základní",J227,0)</f>
        <v>0</v>
      </c>
      <c r="BF227" s="233">
        <f>IF(N227="snížená",J227,0)</f>
        <v>0</v>
      </c>
      <c r="BG227" s="233">
        <f>IF(N227="zákl. přenesená",J227,0)</f>
        <v>0</v>
      </c>
      <c r="BH227" s="233">
        <f>IF(N227="sníž. přenesená",J227,0)</f>
        <v>0</v>
      </c>
      <c r="BI227" s="233">
        <f>IF(N227="nulová",J227,0)</f>
        <v>0</v>
      </c>
      <c r="BJ227" s="18" t="s">
        <v>85</v>
      </c>
      <c r="BK227" s="233">
        <f>ROUND(I227*H227,2)</f>
        <v>0</v>
      </c>
      <c r="BL227" s="18" t="s">
        <v>143</v>
      </c>
      <c r="BM227" s="232" t="s">
        <v>678</v>
      </c>
    </row>
    <row r="228" s="2" customFormat="1" ht="16.5" customHeight="1">
      <c r="A228" s="39"/>
      <c r="B228" s="40"/>
      <c r="C228" s="220" t="s">
        <v>679</v>
      </c>
      <c r="D228" s="220" t="s">
        <v>147</v>
      </c>
      <c r="E228" s="221" t="s">
        <v>680</v>
      </c>
      <c r="F228" s="222" t="s">
        <v>681</v>
      </c>
      <c r="G228" s="223" t="s">
        <v>157</v>
      </c>
      <c r="H228" s="224">
        <v>1</v>
      </c>
      <c r="I228" s="225"/>
      <c r="J228" s="226">
        <f>ROUND(I228*H228,2)</f>
        <v>0</v>
      </c>
      <c r="K228" s="227"/>
      <c r="L228" s="45"/>
      <c r="M228" s="228" t="s">
        <v>1</v>
      </c>
      <c r="N228" s="229" t="s">
        <v>42</v>
      </c>
      <c r="O228" s="92"/>
      <c r="P228" s="230">
        <f>O228*H228</f>
        <v>0</v>
      </c>
      <c r="Q228" s="230">
        <v>0.0013600000000000001</v>
      </c>
      <c r="R228" s="230">
        <f>Q228*H228</f>
        <v>0.0013600000000000001</v>
      </c>
      <c r="S228" s="230">
        <v>0</v>
      </c>
      <c r="T228" s="231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32" t="s">
        <v>143</v>
      </c>
      <c r="AT228" s="232" t="s">
        <v>147</v>
      </c>
      <c r="AU228" s="232" t="s">
        <v>87</v>
      </c>
      <c r="AY228" s="18" t="s">
        <v>144</v>
      </c>
      <c r="BE228" s="233">
        <f>IF(N228="základní",J228,0)</f>
        <v>0</v>
      </c>
      <c r="BF228" s="233">
        <f>IF(N228="snížená",J228,0)</f>
        <v>0</v>
      </c>
      <c r="BG228" s="233">
        <f>IF(N228="zákl. přenesená",J228,0)</f>
        <v>0</v>
      </c>
      <c r="BH228" s="233">
        <f>IF(N228="sníž. přenesená",J228,0)</f>
        <v>0</v>
      </c>
      <c r="BI228" s="233">
        <f>IF(N228="nulová",J228,0)</f>
        <v>0</v>
      </c>
      <c r="BJ228" s="18" t="s">
        <v>85</v>
      </c>
      <c r="BK228" s="233">
        <f>ROUND(I228*H228,2)</f>
        <v>0</v>
      </c>
      <c r="BL228" s="18" t="s">
        <v>143</v>
      </c>
      <c r="BM228" s="232" t="s">
        <v>682</v>
      </c>
    </row>
    <row r="229" s="2" customFormat="1" ht="24.15" customHeight="1">
      <c r="A229" s="39"/>
      <c r="B229" s="40"/>
      <c r="C229" s="265" t="s">
        <v>683</v>
      </c>
      <c r="D229" s="265" t="s">
        <v>254</v>
      </c>
      <c r="E229" s="266" t="s">
        <v>684</v>
      </c>
      <c r="F229" s="267" t="s">
        <v>685</v>
      </c>
      <c r="G229" s="268" t="s">
        <v>157</v>
      </c>
      <c r="H229" s="269">
        <v>1</v>
      </c>
      <c r="I229" s="270"/>
      <c r="J229" s="271">
        <f>ROUND(I229*H229,2)</f>
        <v>0</v>
      </c>
      <c r="K229" s="272"/>
      <c r="L229" s="273"/>
      <c r="M229" s="274" t="s">
        <v>1</v>
      </c>
      <c r="N229" s="275" t="s">
        <v>42</v>
      </c>
      <c r="O229" s="92"/>
      <c r="P229" s="230">
        <f>O229*H229</f>
        <v>0</v>
      </c>
      <c r="Q229" s="230">
        <v>0.042999999999999997</v>
      </c>
      <c r="R229" s="230">
        <f>Q229*H229</f>
        <v>0.042999999999999997</v>
      </c>
      <c r="S229" s="230">
        <v>0</v>
      </c>
      <c r="T229" s="231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32" t="s">
        <v>185</v>
      </c>
      <c r="AT229" s="232" t="s">
        <v>254</v>
      </c>
      <c r="AU229" s="232" t="s">
        <v>87</v>
      </c>
      <c r="AY229" s="18" t="s">
        <v>144</v>
      </c>
      <c r="BE229" s="233">
        <f>IF(N229="základní",J229,0)</f>
        <v>0</v>
      </c>
      <c r="BF229" s="233">
        <f>IF(N229="snížená",J229,0)</f>
        <v>0</v>
      </c>
      <c r="BG229" s="233">
        <f>IF(N229="zákl. přenesená",J229,0)</f>
        <v>0</v>
      </c>
      <c r="BH229" s="233">
        <f>IF(N229="sníž. přenesená",J229,0)</f>
        <v>0</v>
      </c>
      <c r="BI229" s="233">
        <f>IF(N229="nulová",J229,0)</f>
        <v>0</v>
      </c>
      <c r="BJ229" s="18" t="s">
        <v>85</v>
      </c>
      <c r="BK229" s="233">
        <f>ROUND(I229*H229,2)</f>
        <v>0</v>
      </c>
      <c r="BL229" s="18" t="s">
        <v>143</v>
      </c>
      <c r="BM229" s="232" t="s">
        <v>686</v>
      </c>
    </row>
    <row r="230" s="2" customFormat="1" ht="24.15" customHeight="1">
      <c r="A230" s="39"/>
      <c r="B230" s="40"/>
      <c r="C230" s="220" t="s">
        <v>687</v>
      </c>
      <c r="D230" s="220" t="s">
        <v>147</v>
      </c>
      <c r="E230" s="221" t="s">
        <v>688</v>
      </c>
      <c r="F230" s="222" t="s">
        <v>689</v>
      </c>
      <c r="G230" s="223" t="s">
        <v>157</v>
      </c>
      <c r="H230" s="224">
        <v>1</v>
      </c>
      <c r="I230" s="225"/>
      <c r="J230" s="226">
        <f>ROUND(I230*H230,2)</f>
        <v>0</v>
      </c>
      <c r="K230" s="227"/>
      <c r="L230" s="45"/>
      <c r="M230" s="228" t="s">
        <v>1</v>
      </c>
      <c r="N230" s="229" t="s">
        <v>42</v>
      </c>
      <c r="O230" s="92"/>
      <c r="P230" s="230">
        <f>O230*H230</f>
        <v>0</v>
      </c>
      <c r="Q230" s="230">
        <v>0</v>
      </c>
      <c r="R230" s="230">
        <f>Q230*H230</f>
        <v>0</v>
      </c>
      <c r="S230" s="230">
        <v>0</v>
      </c>
      <c r="T230" s="231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32" t="s">
        <v>143</v>
      </c>
      <c r="AT230" s="232" t="s">
        <v>147</v>
      </c>
      <c r="AU230" s="232" t="s">
        <v>87</v>
      </c>
      <c r="AY230" s="18" t="s">
        <v>144</v>
      </c>
      <c r="BE230" s="233">
        <f>IF(N230="základní",J230,0)</f>
        <v>0</v>
      </c>
      <c r="BF230" s="233">
        <f>IF(N230="snížená",J230,0)</f>
        <v>0</v>
      </c>
      <c r="BG230" s="233">
        <f>IF(N230="zákl. přenesená",J230,0)</f>
        <v>0</v>
      </c>
      <c r="BH230" s="233">
        <f>IF(N230="sníž. přenesená",J230,0)</f>
        <v>0</v>
      </c>
      <c r="BI230" s="233">
        <f>IF(N230="nulová",J230,0)</f>
        <v>0</v>
      </c>
      <c r="BJ230" s="18" t="s">
        <v>85</v>
      </c>
      <c r="BK230" s="233">
        <f>ROUND(I230*H230,2)</f>
        <v>0</v>
      </c>
      <c r="BL230" s="18" t="s">
        <v>143</v>
      </c>
      <c r="BM230" s="232" t="s">
        <v>690</v>
      </c>
    </row>
    <row r="231" s="2" customFormat="1" ht="24.15" customHeight="1">
      <c r="A231" s="39"/>
      <c r="B231" s="40"/>
      <c r="C231" s="265" t="s">
        <v>691</v>
      </c>
      <c r="D231" s="265" t="s">
        <v>254</v>
      </c>
      <c r="E231" s="266" t="s">
        <v>692</v>
      </c>
      <c r="F231" s="267" t="s">
        <v>693</v>
      </c>
      <c r="G231" s="268" t="s">
        <v>157</v>
      </c>
      <c r="H231" s="269">
        <v>1</v>
      </c>
      <c r="I231" s="270"/>
      <c r="J231" s="271">
        <f>ROUND(I231*H231,2)</f>
        <v>0</v>
      </c>
      <c r="K231" s="272"/>
      <c r="L231" s="273"/>
      <c r="M231" s="274" t="s">
        <v>1</v>
      </c>
      <c r="N231" s="275" t="s">
        <v>42</v>
      </c>
      <c r="O231" s="92"/>
      <c r="P231" s="230">
        <f>O231*H231</f>
        <v>0</v>
      </c>
      <c r="Q231" s="230">
        <v>0.0030000000000000001</v>
      </c>
      <c r="R231" s="230">
        <f>Q231*H231</f>
        <v>0.0030000000000000001</v>
      </c>
      <c r="S231" s="230">
        <v>0</v>
      </c>
      <c r="T231" s="231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32" t="s">
        <v>185</v>
      </c>
      <c r="AT231" s="232" t="s">
        <v>254</v>
      </c>
      <c r="AU231" s="232" t="s">
        <v>87</v>
      </c>
      <c r="AY231" s="18" t="s">
        <v>144</v>
      </c>
      <c r="BE231" s="233">
        <f>IF(N231="základní",J231,0)</f>
        <v>0</v>
      </c>
      <c r="BF231" s="233">
        <f>IF(N231="snížená",J231,0)</f>
        <v>0</v>
      </c>
      <c r="BG231" s="233">
        <f>IF(N231="zákl. přenesená",J231,0)</f>
        <v>0</v>
      </c>
      <c r="BH231" s="233">
        <f>IF(N231="sníž. přenesená",J231,0)</f>
        <v>0</v>
      </c>
      <c r="BI231" s="233">
        <f>IF(N231="nulová",J231,0)</f>
        <v>0</v>
      </c>
      <c r="BJ231" s="18" t="s">
        <v>85</v>
      </c>
      <c r="BK231" s="233">
        <f>ROUND(I231*H231,2)</f>
        <v>0</v>
      </c>
      <c r="BL231" s="18" t="s">
        <v>143</v>
      </c>
      <c r="BM231" s="232" t="s">
        <v>694</v>
      </c>
    </row>
    <row r="232" s="2" customFormat="1" ht="16.5" customHeight="1">
      <c r="A232" s="39"/>
      <c r="B232" s="40"/>
      <c r="C232" s="220" t="s">
        <v>695</v>
      </c>
      <c r="D232" s="220" t="s">
        <v>147</v>
      </c>
      <c r="E232" s="221" t="s">
        <v>696</v>
      </c>
      <c r="F232" s="222" t="s">
        <v>697</v>
      </c>
      <c r="G232" s="223" t="s">
        <v>157</v>
      </c>
      <c r="H232" s="224">
        <v>1</v>
      </c>
      <c r="I232" s="225"/>
      <c r="J232" s="226">
        <f>ROUND(I232*H232,2)</f>
        <v>0</v>
      </c>
      <c r="K232" s="227"/>
      <c r="L232" s="45"/>
      <c r="M232" s="228" t="s">
        <v>1</v>
      </c>
      <c r="N232" s="229" t="s">
        <v>42</v>
      </c>
      <c r="O232" s="92"/>
      <c r="P232" s="230">
        <f>O232*H232</f>
        <v>0</v>
      </c>
      <c r="Q232" s="230">
        <v>0.040000000000000001</v>
      </c>
      <c r="R232" s="230">
        <f>Q232*H232</f>
        <v>0.040000000000000001</v>
      </c>
      <c r="S232" s="230">
        <v>0</v>
      </c>
      <c r="T232" s="231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32" t="s">
        <v>143</v>
      </c>
      <c r="AT232" s="232" t="s">
        <v>147</v>
      </c>
      <c r="AU232" s="232" t="s">
        <v>87</v>
      </c>
      <c r="AY232" s="18" t="s">
        <v>144</v>
      </c>
      <c r="BE232" s="233">
        <f>IF(N232="základní",J232,0)</f>
        <v>0</v>
      </c>
      <c r="BF232" s="233">
        <f>IF(N232="snížená",J232,0)</f>
        <v>0</v>
      </c>
      <c r="BG232" s="233">
        <f>IF(N232="zákl. přenesená",J232,0)</f>
        <v>0</v>
      </c>
      <c r="BH232" s="233">
        <f>IF(N232="sníž. přenesená",J232,0)</f>
        <v>0</v>
      </c>
      <c r="BI232" s="233">
        <f>IF(N232="nulová",J232,0)</f>
        <v>0</v>
      </c>
      <c r="BJ232" s="18" t="s">
        <v>85</v>
      </c>
      <c r="BK232" s="233">
        <f>ROUND(I232*H232,2)</f>
        <v>0</v>
      </c>
      <c r="BL232" s="18" t="s">
        <v>143</v>
      </c>
      <c r="BM232" s="232" t="s">
        <v>698</v>
      </c>
    </row>
    <row r="233" s="2" customFormat="1" ht="16.5" customHeight="1">
      <c r="A233" s="39"/>
      <c r="B233" s="40"/>
      <c r="C233" s="265" t="s">
        <v>699</v>
      </c>
      <c r="D233" s="265" t="s">
        <v>254</v>
      </c>
      <c r="E233" s="266" t="s">
        <v>700</v>
      </c>
      <c r="F233" s="267" t="s">
        <v>701</v>
      </c>
      <c r="G233" s="268" t="s">
        <v>157</v>
      </c>
      <c r="H233" s="269">
        <v>1</v>
      </c>
      <c r="I233" s="270"/>
      <c r="J233" s="271">
        <f>ROUND(I233*H233,2)</f>
        <v>0</v>
      </c>
      <c r="K233" s="272"/>
      <c r="L233" s="273"/>
      <c r="M233" s="274" t="s">
        <v>1</v>
      </c>
      <c r="N233" s="275" t="s">
        <v>42</v>
      </c>
      <c r="O233" s="92"/>
      <c r="P233" s="230">
        <f>O233*H233</f>
        <v>0</v>
      </c>
      <c r="Q233" s="230">
        <v>0.0043</v>
      </c>
      <c r="R233" s="230">
        <f>Q233*H233</f>
        <v>0.0043</v>
      </c>
      <c r="S233" s="230">
        <v>0</v>
      </c>
      <c r="T233" s="231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32" t="s">
        <v>185</v>
      </c>
      <c r="AT233" s="232" t="s">
        <v>254</v>
      </c>
      <c r="AU233" s="232" t="s">
        <v>87</v>
      </c>
      <c r="AY233" s="18" t="s">
        <v>144</v>
      </c>
      <c r="BE233" s="233">
        <f>IF(N233="základní",J233,0)</f>
        <v>0</v>
      </c>
      <c r="BF233" s="233">
        <f>IF(N233="snížená",J233,0)</f>
        <v>0</v>
      </c>
      <c r="BG233" s="233">
        <f>IF(N233="zákl. přenesená",J233,0)</f>
        <v>0</v>
      </c>
      <c r="BH233" s="233">
        <f>IF(N233="sníž. přenesená",J233,0)</f>
        <v>0</v>
      </c>
      <c r="BI233" s="233">
        <f>IF(N233="nulová",J233,0)</f>
        <v>0</v>
      </c>
      <c r="BJ233" s="18" t="s">
        <v>85</v>
      </c>
      <c r="BK233" s="233">
        <f>ROUND(I233*H233,2)</f>
        <v>0</v>
      </c>
      <c r="BL233" s="18" t="s">
        <v>143</v>
      </c>
      <c r="BM233" s="232" t="s">
        <v>702</v>
      </c>
    </row>
    <row r="234" s="2" customFormat="1" ht="16.5" customHeight="1">
      <c r="A234" s="39"/>
      <c r="B234" s="40"/>
      <c r="C234" s="220" t="s">
        <v>703</v>
      </c>
      <c r="D234" s="220" t="s">
        <v>147</v>
      </c>
      <c r="E234" s="221" t="s">
        <v>704</v>
      </c>
      <c r="F234" s="222" t="s">
        <v>705</v>
      </c>
      <c r="G234" s="223" t="s">
        <v>157</v>
      </c>
      <c r="H234" s="224">
        <v>2</v>
      </c>
      <c r="I234" s="225"/>
      <c r="J234" s="226">
        <f>ROUND(I234*H234,2)</f>
        <v>0</v>
      </c>
      <c r="K234" s="227"/>
      <c r="L234" s="45"/>
      <c r="M234" s="228" t="s">
        <v>1</v>
      </c>
      <c r="N234" s="229" t="s">
        <v>42</v>
      </c>
      <c r="O234" s="92"/>
      <c r="P234" s="230">
        <f>O234*H234</f>
        <v>0</v>
      </c>
      <c r="Q234" s="230">
        <v>0.040000000000000001</v>
      </c>
      <c r="R234" s="230">
        <f>Q234*H234</f>
        <v>0.080000000000000002</v>
      </c>
      <c r="S234" s="230">
        <v>0</v>
      </c>
      <c r="T234" s="231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32" t="s">
        <v>143</v>
      </c>
      <c r="AT234" s="232" t="s">
        <v>147</v>
      </c>
      <c r="AU234" s="232" t="s">
        <v>87</v>
      </c>
      <c r="AY234" s="18" t="s">
        <v>144</v>
      </c>
      <c r="BE234" s="233">
        <f>IF(N234="základní",J234,0)</f>
        <v>0</v>
      </c>
      <c r="BF234" s="233">
        <f>IF(N234="snížená",J234,0)</f>
        <v>0</v>
      </c>
      <c r="BG234" s="233">
        <f>IF(N234="zákl. přenesená",J234,0)</f>
        <v>0</v>
      </c>
      <c r="BH234" s="233">
        <f>IF(N234="sníž. přenesená",J234,0)</f>
        <v>0</v>
      </c>
      <c r="BI234" s="233">
        <f>IF(N234="nulová",J234,0)</f>
        <v>0</v>
      </c>
      <c r="BJ234" s="18" t="s">
        <v>85</v>
      </c>
      <c r="BK234" s="233">
        <f>ROUND(I234*H234,2)</f>
        <v>0</v>
      </c>
      <c r="BL234" s="18" t="s">
        <v>143</v>
      </c>
      <c r="BM234" s="232" t="s">
        <v>706</v>
      </c>
    </row>
    <row r="235" s="2" customFormat="1" ht="16.5" customHeight="1">
      <c r="A235" s="39"/>
      <c r="B235" s="40"/>
      <c r="C235" s="265" t="s">
        <v>707</v>
      </c>
      <c r="D235" s="265" t="s">
        <v>254</v>
      </c>
      <c r="E235" s="266" t="s">
        <v>708</v>
      </c>
      <c r="F235" s="267" t="s">
        <v>709</v>
      </c>
      <c r="G235" s="268" t="s">
        <v>157</v>
      </c>
      <c r="H235" s="269">
        <v>2</v>
      </c>
      <c r="I235" s="270"/>
      <c r="J235" s="271">
        <f>ROUND(I235*H235,2)</f>
        <v>0</v>
      </c>
      <c r="K235" s="272"/>
      <c r="L235" s="273"/>
      <c r="M235" s="274" t="s">
        <v>1</v>
      </c>
      <c r="N235" s="275" t="s">
        <v>42</v>
      </c>
      <c r="O235" s="92"/>
      <c r="P235" s="230">
        <f>O235*H235</f>
        <v>0</v>
      </c>
      <c r="Q235" s="230">
        <v>0.0048999999999999998</v>
      </c>
      <c r="R235" s="230">
        <f>Q235*H235</f>
        <v>0.0097999999999999997</v>
      </c>
      <c r="S235" s="230">
        <v>0</v>
      </c>
      <c r="T235" s="231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32" t="s">
        <v>185</v>
      </c>
      <c r="AT235" s="232" t="s">
        <v>254</v>
      </c>
      <c r="AU235" s="232" t="s">
        <v>87</v>
      </c>
      <c r="AY235" s="18" t="s">
        <v>144</v>
      </c>
      <c r="BE235" s="233">
        <f>IF(N235="základní",J235,0)</f>
        <v>0</v>
      </c>
      <c r="BF235" s="233">
        <f>IF(N235="snížená",J235,0)</f>
        <v>0</v>
      </c>
      <c r="BG235" s="233">
        <f>IF(N235="zákl. přenesená",J235,0)</f>
        <v>0</v>
      </c>
      <c r="BH235" s="233">
        <f>IF(N235="sníž. přenesená",J235,0)</f>
        <v>0</v>
      </c>
      <c r="BI235" s="233">
        <f>IF(N235="nulová",J235,0)</f>
        <v>0</v>
      </c>
      <c r="BJ235" s="18" t="s">
        <v>85</v>
      </c>
      <c r="BK235" s="233">
        <f>ROUND(I235*H235,2)</f>
        <v>0</v>
      </c>
      <c r="BL235" s="18" t="s">
        <v>143</v>
      </c>
      <c r="BM235" s="232" t="s">
        <v>710</v>
      </c>
    </row>
    <row r="236" s="2" customFormat="1" ht="16.5" customHeight="1">
      <c r="A236" s="39"/>
      <c r="B236" s="40"/>
      <c r="C236" s="220" t="s">
        <v>711</v>
      </c>
      <c r="D236" s="220" t="s">
        <v>147</v>
      </c>
      <c r="E236" s="221" t="s">
        <v>712</v>
      </c>
      <c r="F236" s="222" t="s">
        <v>713</v>
      </c>
      <c r="G236" s="223" t="s">
        <v>157</v>
      </c>
      <c r="H236" s="224">
        <v>1</v>
      </c>
      <c r="I236" s="225"/>
      <c r="J236" s="226">
        <f>ROUND(I236*H236,2)</f>
        <v>0</v>
      </c>
      <c r="K236" s="227"/>
      <c r="L236" s="45"/>
      <c r="M236" s="228" t="s">
        <v>1</v>
      </c>
      <c r="N236" s="229" t="s">
        <v>42</v>
      </c>
      <c r="O236" s="92"/>
      <c r="P236" s="230">
        <f>O236*H236</f>
        <v>0</v>
      </c>
      <c r="Q236" s="230">
        <v>0.050000000000000003</v>
      </c>
      <c r="R236" s="230">
        <f>Q236*H236</f>
        <v>0.050000000000000003</v>
      </c>
      <c r="S236" s="230">
        <v>0</v>
      </c>
      <c r="T236" s="231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32" t="s">
        <v>143</v>
      </c>
      <c r="AT236" s="232" t="s">
        <v>147</v>
      </c>
      <c r="AU236" s="232" t="s">
        <v>87</v>
      </c>
      <c r="AY236" s="18" t="s">
        <v>144</v>
      </c>
      <c r="BE236" s="233">
        <f>IF(N236="základní",J236,0)</f>
        <v>0</v>
      </c>
      <c r="BF236" s="233">
        <f>IF(N236="snížená",J236,0)</f>
        <v>0</v>
      </c>
      <c r="BG236" s="233">
        <f>IF(N236="zákl. přenesená",J236,0)</f>
        <v>0</v>
      </c>
      <c r="BH236" s="233">
        <f>IF(N236="sníž. přenesená",J236,0)</f>
        <v>0</v>
      </c>
      <c r="BI236" s="233">
        <f>IF(N236="nulová",J236,0)</f>
        <v>0</v>
      </c>
      <c r="BJ236" s="18" t="s">
        <v>85</v>
      </c>
      <c r="BK236" s="233">
        <f>ROUND(I236*H236,2)</f>
        <v>0</v>
      </c>
      <c r="BL236" s="18" t="s">
        <v>143</v>
      </c>
      <c r="BM236" s="232" t="s">
        <v>714</v>
      </c>
    </row>
    <row r="237" s="2" customFormat="1" ht="21.75" customHeight="1">
      <c r="A237" s="39"/>
      <c r="B237" s="40"/>
      <c r="C237" s="265" t="s">
        <v>715</v>
      </c>
      <c r="D237" s="265" t="s">
        <v>254</v>
      </c>
      <c r="E237" s="266" t="s">
        <v>716</v>
      </c>
      <c r="F237" s="267" t="s">
        <v>717</v>
      </c>
      <c r="G237" s="268" t="s">
        <v>157</v>
      </c>
      <c r="H237" s="269">
        <v>1</v>
      </c>
      <c r="I237" s="270"/>
      <c r="J237" s="271">
        <f>ROUND(I237*H237,2)</f>
        <v>0</v>
      </c>
      <c r="K237" s="272"/>
      <c r="L237" s="273"/>
      <c r="M237" s="274" t="s">
        <v>1</v>
      </c>
      <c r="N237" s="275" t="s">
        <v>42</v>
      </c>
      <c r="O237" s="92"/>
      <c r="P237" s="230">
        <f>O237*H237</f>
        <v>0</v>
      </c>
      <c r="Q237" s="230">
        <v>0.029499999999999998</v>
      </c>
      <c r="R237" s="230">
        <f>Q237*H237</f>
        <v>0.029499999999999998</v>
      </c>
      <c r="S237" s="230">
        <v>0</v>
      </c>
      <c r="T237" s="231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32" t="s">
        <v>185</v>
      </c>
      <c r="AT237" s="232" t="s">
        <v>254</v>
      </c>
      <c r="AU237" s="232" t="s">
        <v>87</v>
      </c>
      <c r="AY237" s="18" t="s">
        <v>144</v>
      </c>
      <c r="BE237" s="233">
        <f>IF(N237="základní",J237,0)</f>
        <v>0</v>
      </c>
      <c r="BF237" s="233">
        <f>IF(N237="snížená",J237,0)</f>
        <v>0</v>
      </c>
      <c r="BG237" s="233">
        <f>IF(N237="zákl. přenesená",J237,0)</f>
        <v>0</v>
      </c>
      <c r="BH237" s="233">
        <f>IF(N237="sníž. přenesená",J237,0)</f>
        <v>0</v>
      </c>
      <c r="BI237" s="233">
        <f>IF(N237="nulová",J237,0)</f>
        <v>0</v>
      </c>
      <c r="BJ237" s="18" t="s">
        <v>85</v>
      </c>
      <c r="BK237" s="233">
        <f>ROUND(I237*H237,2)</f>
        <v>0</v>
      </c>
      <c r="BL237" s="18" t="s">
        <v>143</v>
      </c>
      <c r="BM237" s="232" t="s">
        <v>718</v>
      </c>
    </row>
    <row r="238" s="2" customFormat="1" ht="24.15" customHeight="1">
      <c r="A238" s="39"/>
      <c r="B238" s="40"/>
      <c r="C238" s="220" t="s">
        <v>719</v>
      </c>
      <c r="D238" s="220" t="s">
        <v>147</v>
      </c>
      <c r="E238" s="221" t="s">
        <v>720</v>
      </c>
      <c r="F238" s="222" t="s">
        <v>721</v>
      </c>
      <c r="G238" s="223" t="s">
        <v>229</v>
      </c>
      <c r="H238" s="224">
        <v>0.59999999999999998</v>
      </c>
      <c r="I238" s="225"/>
      <c r="J238" s="226">
        <f>ROUND(I238*H238,2)</f>
        <v>0</v>
      </c>
      <c r="K238" s="227"/>
      <c r="L238" s="45"/>
      <c r="M238" s="228" t="s">
        <v>1</v>
      </c>
      <c r="N238" s="229" t="s">
        <v>42</v>
      </c>
      <c r="O238" s="92"/>
      <c r="P238" s="230">
        <f>O238*H238</f>
        <v>0</v>
      </c>
      <c r="Q238" s="230">
        <v>2.5018699999999998</v>
      </c>
      <c r="R238" s="230">
        <f>Q238*H238</f>
        <v>1.5011219999999999</v>
      </c>
      <c r="S238" s="230">
        <v>0</v>
      </c>
      <c r="T238" s="231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32" t="s">
        <v>143</v>
      </c>
      <c r="AT238" s="232" t="s">
        <v>147</v>
      </c>
      <c r="AU238" s="232" t="s">
        <v>87</v>
      </c>
      <c r="AY238" s="18" t="s">
        <v>144</v>
      </c>
      <c r="BE238" s="233">
        <f>IF(N238="základní",J238,0)</f>
        <v>0</v>
      </c>
      <c r="BF238" s="233">
        <f>IF(N238="snížená",J238,0)</f>
        <v>0</v>
      </c>
      <c r="BG238" s="233">
        <f>IF(N238="zákl. přenesená",J238,0)</f>
        <v>0</v>
      </c>
      <c r="BH238" s="233">
        <f>IF(N238="sníž. přenesená",J238,0)</f>
        <v>0</v>
      </c>
      <c r="BI238" s="233">
        <f>IF(N238="nulová",J238,0)</f>
        <v>0</v>
      </c>
      <c r="BJ238" s="18" t="s">
        <v>85</v>
      </c>
      <c r="BK238" s="233">
        <f>ROUND(I238*H238,2)</f>
        <v>0</v>
      </c>
      <c r="BL238" s="18" t="s">
        <v>143</v>
      </c>
      <c r="BM238" s="232" t="s">
        <v>722</v>
      </c>
    </row>
    <row r="239" s="13" customFormat="1">
      <c r="A239" s="13"/>
      <c r="B239" s="243"/>
      <c r="C239" s="244"/>
      <c r="D239" s="234" t="s">
        <v>216</v>
      </c>
      <c r="E239" s="245" t="s">
        <v>1</v>
      </c>
      <c r="F239" s="246" t="s">
        <v>723</v>
      </c>
      <c r="G239" s="244"/>
      <c r="H239" s="247">
        <v>0.59999999999999998</v>
      </c>
      <c r="I239" s="248"/>
      <c r="J239" s="244"/>
      <c r="K239" s="244"/>
      <c r="L239" s="249"/>
      <c r="M239" s="250"/>
      <c r="N239" s="251"/>
      <c r="O239" s="251"/>
      <c r="P239" s="251"/>
      <c r="Q239" s="251"/>
      <c r="R239" s="251"/>
      <c r="S239" s="251"/>
      <c r="T239" s="252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53" t="s">
        <v>216</v>
      </c>
      <c r="AU239" s="253" t="s">
        <v>87</v>
      </c>
      <c r="AV239" s="13" t="s">
        <v>87</v>
      </c>
      <c r="AW239" s="13" t="s">
        <v>34</v>
      </c>
      <c r="AX239" s="13" t="s">
        <v>85</v>
      </c>
      <c r="AY239" s="253" t="s">
        <v>144</v>
      </c>
    </row>
    <row r="240" s="2" customFormat="1" ht="24.15" customHeight="1">
      <c r="A240" s="39"/>
      <c r="B240" s="40"/>
      <c r="C240" s="220" t="s">
        <v>724</v>
      </c>
      <c r="D240" s="220" t="s">
        <v>147</v>
      </c>
      <c r="E240" s="221" t="s">
        <v>725</v>
      </c>
      <c r="F240" s="222" t="s">
        <v>726</v>
      </c>
      <c r="G240" s="223" t="s">
        <v>224</v>
      </c>
      <c r="H240" s="224">
        <v>57.700000000000003</v>
      </c>
      <c r="I240" s="225"/>
      <c r="J240" s="226">
        <f>ROUND(I240*H240,2)</f>
        <v>0</v>
      </c>
      <c r="K240" s="227"/>
      <c r="L240" s="45"/>
      <c r="M240" s="228" t="s">
        <v>1</v>
      </c>
      <c r="N240" s="229" t="s">
        <v>42</v>
      </c>
      <c r="O240" s="92"/>
      <c r="P240" s="230">
        <f>O240*H240</f>
        <v>0</v>
      </c>
      <c r="Q240" s="230">
        <v>0.00019000000000000001</v>
      </c>
      <c r="R240" s="230">
        <f>Q240*H240</f>
        <v>0.010963000000000001</v>
      </c>
      <c r="S240" s="230">
        <v>0</v>
      </c>
      <c r="T240" s="231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32" t="s">
        <v>143</v>
      </c>
      <c r="AT240" s="232" t="s">
        <v>147</v>
      </c>
      <c r="AU240" s="232" t="s">
        <v>87</v>
      </c>
      <c r="AY240" s="18" t="s">
        <v>144</v>
      </c>
      <c r="BE240" s="233">
        <f>IF(N240="základní",J240,0)</f>
        <v>0</v>
      </c>
      <c r="BF240" s="233">
        <f>IF(N240="snížená",J240,0)</f>
        <v>0</v>
      </c>
      <c r="BG240" s="233">
        <f>IF(N240="zákl. přenesená",J240,0)</f>
        <v>0</v>
      </c>
      <c r="BH240" s="233">
        <f>IF(N240="sníž. přenesená",J240,0)</f>
        <v>0</v>
      </c>
      <c r="BI240" s="233">
        <f>IF(N240="nulová",J240,0)</f>
        <v>0</v>
      </c>
      <c r="BJ240" s="18" t="s">
        <v>85</v>
      </c>
      <c r="BK240" s="233">
        <f>ROUND(I240*H240,2)</f>
        <v>0</v>
      </c>
      <c r="BL240" s="18" t="s">
        <v>143</v>
      </c>
      <c r="BM240" s="232" t="s">
        <v>727</v>
      </c>
    </row>
    <row r="241" s="2" customFormat="1" ht="16.5" customHeight="1">
      <c r="A241" s="39"/>
      <c r="B241" s="40"/>
      <c r="C241" s="265" t="s">
        <v>566</v>
      </c>
      <c r="D241" s="265" t="s">
        <v>254</v>
      </c>
      <c r="E241" s="266" t="s">
        <v>728</v>
      </c>
      <c r="F241" s="267" t="s">
        <v>729</v>
      </c>
      <c r="G241" s="268" t="s">
        <v>224</v>
      </c>
      <c r="H241" s="269">
        <v>57.700000000000003</v>
      </c>
      <c r="I241" s="270"/>
      <c r="J241" s="271">
        <f>ROUND(I241*H241,2)</f>
        <v>0</v>
      </c>
      <c r="K241" s="272"/>
      <c r="L241" s="273"/>
      <c r="M241" s="274" t="s">
        <v>1</v>
      </c>
      <c r="N241" s="275" t="s">
        <v>42</v>
      </c>
      <c r="O241" s="92"/>
      <c r="P241" s="230">
        <f>O241*H241</f>
        <v>0</v>
      </c>
      <c r="Q241" s="230">
        <v>2.0000000000000002E-05</v>
      </c>
      <c r="R241" s="230">
        <f>Q241*H241</f>
        <v>0.0011540000000000001</v>
      </c>
      <c r="S241" s="230">
        <v>0</v>
      </c>
      <c r="T241" s="231">
        <f>S241*H241</f>
        <v>0</v>
      </c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R241" s="232" t="s">
        <v>185</v>
      </c>
      <c r="AT241" s="232" t="s">
        <v>254</v>
      </c>
      <c r="AU241" s="232" t="s">
        <v>87</v>
      </c>
      <c r="AY241" s="18" t="s">
        <v>144</v>
      </c>
      <c r="BE241" s="233">
        <f>IF(N241="základní",J241,0)</f>
        <v>0</v>
      </c>
      <c r="BF241" s="233">
        <f>IF(N241="snížená",J241,0)</f>
        <v>0</v>
      </c>
      <c r="BG241" s="233">
        <f>IF(N241="zákl. přenesená",J241,0)</f>
        <v>0</v>
      </c>
      <c r="BH241" s="233">
        <f>IF(N241="sníž. přenesená",J241,0)</f>
        <v>0</v>
      </c>
      <c r="BI241" s="233">
        <f>IF(N241="nulová",J241,0)</f>
        <v>0</v>
      </c>
      <c r="BJ241" s="18" t="s">
        <v>85</v>
      </c>
      <c r="BK241" s="233">
        <f>ROUND(I241*H241,2)</f>
        <v>0</v>
      </c>
      <c r="BL241" s="18" t="s">
        <v>143</v>
      </c>
      <c r="BM241" s="232" t="s">
        <v>730</v>
      </c>
    </row>
    <row r="242" s="2" customFormat="1" ht="24.15" customHeight="1">
      <c r="A242" s="39"/>
      <c r="B242" s="40"/>
      <c r="C242" s="265" t="s">
        <v>731</v>
      </c>
      <c r="D242" s="265" t="s">
        <v>254</v>
      </c>
      <c r="E242" s="266" t="s">
        <v>732</v>
      </c>
      <c r="F242" s="267" t="s">
        <v>733</v>
      </c>
      <c r="G242" s="268" t="s">
        <v>157</v>
      </c>
      <c r="H242" s="269">
        <v>40</v>
      </c>
      <c r="I242" s="270"/>
      <c r="J242" s="271">
        <f>ROUND(I242*H242,2)</f>
        <v>0</v>
      </c>
      <c r="K242" s="272"/>
      <c r="L242" s="273"/>
      <c r="M242" s="274" t="s">
        <v>1</v>
      </c>
      <c r="N242" s="275" t="s">
        <v>42</v>
      </c>
      <c r="O242" s="92"/>
      <c r="P242" s="230">
        <f>O242*H242</f>
        <v>0</v>
      </c>
      <c r="Q242" s="230">
        <v>0.00020000000000000001</v>
      </c>
      <c r="R242" s="230">
        <f>Q242*H242</f>
        <v>0.0080000000000000002</v>
      </c>
      <c r="S242" s="230">
        <v>0</v>
      </c>
      <c r="T242" s="231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32" t="s">
        <v>185</v>
      </c>
      <c r="AT242" s="232" t="s">
        <v>254</v>
      </c>
      <c r="AU242" s="232" t="s">
        <v>87</v>
      </c>
      <c r="AY242" s="18" t="s">
        <v>144</v>
      </c>
      <c r="BE242" s="233">
        <f>IF(N242="základní",J242,0)</f>
        <v>0</v>
      </c>
      <c r="BF242" s="233">
        <f>IF(N242="snížená",J242,0)</f>
        <v>0</v>
      </c>
      <c r="BG242" s="233">
        <f>IF(N242="zákl. přenesená",J242,0)</f>
        <v>0</v>
      </c>
      <c r="BH242" s="233">
        <f>IF(N242="sníž. přenesená",J242,0)</f>
        <v>0</v>
      </c>
      <c r="BI242" s="233">
        <f>IF(N242="nulová",J242,0)</f>
        <v>0</v>
      </c>
      <c r="BJ242" s="18" t="s">
        <v>85</v>
      </c>
      <c r="BK242" s="233">
        <f>ROUND(I242*H242,2)</f>
        <v>0</v>
      </c>
      <c r="BL242" s="18" t="s">
        <v>143</v>
      </c>
      <c r="BM242" s="232" t="s">
        <v>734</v>
      </c>
    </row>
    <row r="243" s="2" customFormat="1" ht="24.15" customHeight="1">
      <c r="A243" s="39"/>
      <c r="B243" s="40"/>
      <c r="C243" s="220" t="s">
        <v>735</v>
      </c>
      <c r="D243" s="220" t="s">
        <v>147</v>
      </c>
      <c r="E243" s="221" t="s">
        <v>736</v>
      </c>
      <c r="F243" s="222" t="s">
        <v>737</v>
      </c>
      <c r="G243" s="223" t="s">
        <v>224</v>
      </c>
      <c r="H243" s="224">
        <v>47.700000000000003</v>
      </c>
      <c r="I243" s="225"/>
      <c r="J243" s="226">
        <f>ROUND(I243*H243,2)</f>
        <v>0</v>
      </c>
      <c r="K243" s="227"/>
      <c r="L243" s="45"/>
      <c r="M243" s="228" t="s">
        <v>1</v>
      </c>
      <c r="N243" s="229" t="s">
        <v>42</v>
      </c>
      <c r="O243" s="92"/>
      <c r="P243" s="230">
        <f>O243*H243</f>
        <v>0</v>
      </c>
      <c r="Q243" s="230">
        <v>9.0000000000000006E-05</v>
      </c>
      <c r="R243" s="230">
        <f>Q243*H243</f>
        <v>0.0042930000000000008</v>
      </c>
      <c r="S243" s="230">
        <v>0</v>
      </c>
      <c r="T243" s="231">
        <f>S243*H243</f>
        <v>0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232" t="s">
        <v>143</v>
      </c>
      <c r="AT243" s="232" t="s">
        <v>147</v>
      </c>
      <c r="AU243" s="232" t="s">
        <v>87</v>
      </c>
      <c r="AY243" s="18" t="s">
        <v>144</v>
      </c>
      <c r="BE243" s="233">
        <f>IF(N243="základní",J243,0)</f>
        <v>0</v>
      </c>
      <c r="BF243" s="233">
        <f>IF(N243="snížená",J243,0)</f>
        <v>0</v>
      </c>
      <c r="BG243" s="233">
        <f>IF(N243="zákl. přenesená",J243,0)</f>
        <v>0</v>
      </c>
      <c r="BH243" s="233">
        <f>IF(N243="sníž. přenesená",J243,0)</f>
        <v>0</v>
      </c>
      <c r="BI243" s="233">
        <f>IF(N243="nulová",J243,0)</f>
        <v>0</v>
      </c>
      <c r="BJ243" s="18" t="s">
        <v>85</v>
      </c>
      <c r="BK243" s="233">
        <f>ROUND(I243*H243,2)</f>
        <v>0</v>
      </c>
      <c r="BL243" s="18" t="s">
        <v>143</v>
      </c>
      <c r="BM243" s="232" t="s">
        <v>738</v>
      </c>
    </row>
    <row r="244" s="2" customFormat="1" ht="16.5" customHeight="1">
      <c r="A244" s="39"/>
      <c r="B244" s="40"/>
      <c r="C244" s="265" t="s">
        <v>739</v>
      </c>
      <c r="D244" s="265" t="s">
        <v>254</v>
      </c>
      <c r="E244" s="266" t="s">
        <v>740</v>
      </c>
      <c r="F244" s="267" t="s">
        <v>741</v>
      </c>
      <c r="G244" s="268" t="s">
        <v>224</v>
      </c>
      <c r="H244" s="269">
        <v>47.700000000000003</v>
      </c>
      <c r="I244" s="270"/>
      <c r="J244" s="271">
        <f>ROUND(I244*H244,2)</f>
        <v>0</v>
      </c>
      <c r="K244" s="272"/>
      <c r="L244" s="273"/>
      <c r="M244" s="274" t="s">
        <v>1</v>
      </c>
      <c r="N244" s="275" t="s">
        <v>42</v>
      </c>
      <c r="O244" s="92"/>
      <c r="P244" s="230">
        <f>O244*H244</f>
        <v>0</v>
      </c>
      <c r="Q244" s="230">
        <v>1.0000000000000001E-05</v>
      </c>
      <c r="R244" s="230">
        <f>Q244*H244</f>
        <v>0.00047700000000000005</v>
      </c>
      <c r="S244" s="230">
        <v>0</v>
      </c>
      <c r="T244" s="231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32" t="s">
        <v>185</v>
      </c>
      <c r="AT244" s="232" t="s">
        <v>254</v>
      </c>
      <c r="AU244" s="232" t="s">
        <v>87</v>
      </c>
      <c r="AY244" s="18" t="s">
        <v>144</v>
      </c>
      <c r="BE244" s="233">
        <f>IF(N244="základní",J244,0)</f>
        <v>0</v>
      </c>
      <c r="BF244" s="233">
        <f>IF(N244="snížená",J244,0)</f>
        <v>0</v>
      </c>
      <c r="BG244" s="233">
        <f>IF(N244="zákl. přenesená",J244,0)</f>
        <v>0</v>
      </c>
      <c r="BH244" s="233">
        <f>IF(N244="sníž. přenesená",J244,0)</f>
        <v>0</v>
      </c>
      <c r="BI244" s="233">
        <f>IF(N244="nulová",J244,0)</f>
        <v>0</v>
      </c>
      <c r="BJ244" s="18" t="s">
        <v>85</v>
      </c>
      <c r="BK244" s="233">
        <f>ROUND(I244*H244,2)</f>
        <v>0</v>
      </c>
      <c r="BL244" s="18" t="s">
        <v>143</v>
      </c>
      <c r="BM244" s="232" t="s">
        <v>742</v>
      </c>
    </row>
    <row r="245" s="2" customFormat="1" ht="16.5" customHeight="1">
      <c r="A245" s="39"/>
      <c r="B245" s="40"/>
      <c r="C245" s="220" t="s">
        <v>743</v>
      </c>
      <c r="D245" s="220" t="s">
        <v>147</v>
      </c>
      <c r="E245" s="221" t="s">
        <v>744</v>
      </c>
      <c r="F245" s="222" t="s">
        <v>745</v>
      </c>
      <c r="G245" s="223" t="s">
        <v>157</v>
      </c>
      <c r="H245" s="224">
        <v>1</v>
      </c>
      <c r="I245" s="225"/>
      <c r="J245" s="226">
        <f>ROUND(I245*H245,2)</f>
        <v>0</v>
      </c>
      <c r="K245" s="227"/>
      <c r="L245" s="45"/>
      <c r="M245" s="228" t="s">
        <v>1</v>
      </c>
      <c r="N245" s="229" t="s">
        <v>42</v>
      </c>
      <c r="O245" s="92"/>
      <c r="P245" s="230">
        <f>O245*H245</f>
        <v>0</v>
      </c>
      <c r="Q245" s="230">
        <v>0.0013600000000000001</v>
      </c>
      <c r="R245" s="230">
        <f>Q245*H245</f>
        <v>0.0013600000000000001</v>
      </c>
      <c r="S245" s="230">
        <v>0</v>
      </c>
      <c r="T245" s="231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32" t="s">
        <v>143</v>
      </c>
      <c r="AT245" s="232" t="s">
        <v>147</v>
      </c>
      <c r="AU245" s="232" t="s">
        <v>87</v>
      </c>
      <c r="AY245" s="18" t="s">
        <v>144</v>
      </c>
      <c r="BE245" s="233">
        <f>IF(N245="základní",J245,0)</f>
        <v>0</v>
      </c>
      <c r="BF245" s="233">
        <f>IF(N245="snížená",J245,0)</f>
        <v>0</v>
      </c>
      <c r="BG245" s="233">
        <f>IF(N245="zákl. přenesená",J245,0)</f>
        <v>0</v>
      </c>
      <c r="BH245" s="233">
        <f>IF(N245="sníž. přenesená",J245,0)</f>
        <v>0</v>
      </c>
      <c r="BI245" s="233">
        <f>IF(N245="nulová",J245,0)</f>
        <v>0</v>
      </c>
      <c r="BJ245" s="18" t="s">
        <v>85</v>
      </c>
      <c r="BK245" s="233">
        <f>ROUND(I245*H245,2)</f>
        <v>0</v>
      </c>
      <c r="BL245" s="18" t="s">
        <v>143</v>
      </c>
      <c r="BM245" s="232" t="s">
        <v>746</v>
      </c>
    </row>
    <row r="246" s="2" customFormat="1" ht="16.5" customHeight="1">
      <c r="A246" s="39"/>
      <c r="B246" s="40"/>
      <c r="C246" s="265" t="s">
        <v>747</v>
      </c>
      <c r="D246" s="265" t="s">
        <v>254</v>
      </c>
      <c r="E246" s="266" t="s">
        <v>748</v>
      </c>
      <c r="F246" s="267" t="s">
        <v>749</v>
      </c>
      <c r="G246" s="268" t="s">
        <v>157</v>
      </c>
      <c r="H246" s="269">
        <v>1</v>
      </c>
      <c r="I246" s="270"/>
      <c r="J246" s="271">
        <f>ROUND(I246*H246,2)</f>
        <v>0</v>
      </c>
      <c r="K246" s="272"/>
      <c r="L246" s="273"/>
      <c r="M246" s="274" t="s">
        <v>1</v>
      </c>
      <c r="N246" s="275" t="s">
        <v>42</v>
      </c>
      <c r="O246" s="92"/>
      <c r="P246" s="230">
        <f>O246*H246</f>
        <v>0</v>
      </c>
      <c r="Q246" s="230">
        <v>0.036999999999999998</v>
      </c>
      <c r="R246" s="230">
        <f>Q246*H246</f>
        <v>0.036999999999999998</v>
      </c>
      <c r="S246" s="230">
        <v>0</v>
      </c>
      <c r="T246" s="231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32" t="s">
        <v>185</v>
      </c>
      <c r="AT246" s="232" t="s">
        <v>254</v>
      </c>
      <c r="AU246" s="232" t="s">
        <v>87</v>
      </c>
      <c r="AY246" s="18" t="s">
        <v>144</v>
      </c>
      <c r="BE246" s="233">
        <f>IF(N246="základní",J246,0)</f>
        <v>0</v>
      </c>
      <c r="BF246" s="233">
        <f>IF(N246="snížená",J246,0)</f>
        <v>0</v>
      </c>
      <c r="BG246" s="233">
        <f>IF(N246="zákl. přenesená",J246,0)</f>
        <v>0</v>
      </c>
      <c r="BH246" s="233">
        <f>IF(N246="sníž. přenesená",J246,0)</f>
        <v>0</v>
      </c>
      <c r="BI246" s="233">
        <f>IF(N246="nulová",J246,0)</f>
        <v>0</v>
      </c>
      <c r="BJ246" s="18" t="s">
        <v>85</v>
      </c>
      <c r="BK246" s="233">
        <f>ROUND(I246*H246,2)</f>
        <v>0</v>
      </c>
      <c r="BL246" s="18" t="s">
        <v>143</v>
      </c>
      <c r="BM246" s="232" t="s">
        <v>750</v>
      </c>
    </row>
    <row r="247" s="2" customFormat="1" ht="16.5" customHeight="1">
      <c r="A247" s="39"/>
      <c r="B247" s="40"/>
      <c r="C247" s="220" t="s">
        <v>751</v>
      </c>
      <c r="D247" s="220" t="s">
        <v>147</v>
      </c>
      <c r="E247" s="221" t="s">
        <v>752</v>
      </c>
      <c r="F247" s="222" t="s">
        <v>753</v>
      </c>
      <c r="G247" s="223" t="s">
        <v>157</v>
      </c>
      <c r="H247" s="224">
        <v>1</v>
      </c>
      <c r="I247" s="225"/>
      <c r="J247" s="226">
        <f>ROUND(I247*H247,2)</f>
        <v>0</v>
      </c>
      <c r="K247" s="227"/>
      <c r="L247" s="45"/>
      <c r="M247" s="228" t="s">
        <v>1</v>
      </c>
      <c r="N247" s="229" t="s">
        <v>42</v>
      </c>
      <c r="O247" s="92"/>
      <c r="P247" s="230">
        <f>O247*H247</f>
        <v>0</v>
      </c>
      <c r="Q247" s="230">
        <v>0</v>
      </c>
      <c r="R247" s="230">
        <f>Q247*H247</f>
        <v>0</v>
      </c>
      <c r="S247" s="230">
        <v>0.022599999999999999</v>
      </c>
      <c r="T247" s="231">
        <f>S247*H247</f>
        <v>0.022599999999999999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232" t="s">
        <v>143</v>
      </c>
      <c r="AT247" s="232" t="s">
        <v>147</v>
      </c>
      <c r="AU247" s="232" t="s">
        <v>87</v>
      </c>
      <c r="AY247" s="18" t="s">
        <v>144</v>
      </c>
      <c r="BE247" s="233">
        <f>IF(N247="základní",J247,0)</f>
        <v>0</v>
      </c>
      <c r="BF247" s="233">
        <f>IF(N247="snížená",J247,0)</f>
        <v>0</v>
      </c>
      <c r="BG247" s="233">
        <f>IF(N247="zákl. přenesená",J247,0)</f>
        <v>0</v>
      </c>
      <c r="BH247" s="233">
        <f>IF(N247="sníž. přenesená",J247,0)</f>
        <v>0</v>
      </c>
      <c r="BI247" s="233">
        <f>IF(N247="nulová",J247,0)</f>
        <v>0</v>
      </c>
      <c r="BJ247" s="18" t="s">
        <v>85</v>
      </c>
      <c r="BK247" s="233">
        <f>ROUND(I247*H247,2)</f>
        <v>0</v>
      </c>
      <c r="BL247" s="18" t="s">
        <v>143</v>
      </c>
      <c r="BM247" s="232" t="s">
        <v>754</v>
      </c>
    </row>
    <row r="248" s="2" customFormat="1" ht="16.5" customHeight="1">
      <c r="A248" s="39"/>
      <c r="B248" s="40"/>
      <c r="C248" s="220" t="s">
        <v>755</v>
      </c>
      <c r="D248" s="220" t="s">
        <v>147</v>
      </c>
      <c r="E248" s="221" t="s">
        <v>756</v>
      </c>
      <c r="F248" s="222" t="s">
        <v>757</v>
      </c>
      <c r="G248" s="223" t="s">
        <v>157</v>
      </c>
      <c r="H248" s="224">
        <v>5</v>
      </c>
      <c r="I248" s="225"/>
      <c r="J248" s="226">
        <f>ROUND(I248*H248,2)</f>
        <v>0</v>
      </c>
      <c r="K248" s="227"/>
      <c r="L248" s="45"/>
      <c r="M248" s="228" t="s">
        <v>1</v>
      </c>
      <c r="N248" s="229" t="s">
        <v>42</v>
      </c>
      <c r="O248" s="92"/>
      <c r="P248" s="230">
        <f>O248*H248</f>
        <v>0</v>
      </c>
      <c r="Q248" s="230">
        <v>0.00031</v>
      </c>
      <c r="R248" s="230">
        <f>Q248*H248</f>
        <v>0.00155</v>
      </c>
      <c r="S248" s="230">
        <v>0</v>
      </c>
      <c r="T248" s="231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32" t="s">
        <v>143</v>
      </c>
      <c r="AT248" s="232" t="s">
        <v>147</v>
      </c>
      <c r="AU248" s="232" t="s">
        <v>87</v>
      </c>
      <c r="AY248" s="18" t="s">
        <v>144</v>
      </c>
      <c r="BE248" s="233">
        <f>IF(N248="základní",J248,0)</f>
        <v>0</v>
      </c>
      <c r="BF248" s="233">
        <f>IF(N248="snížená",J248,0)</f>
        <v>0</v>
      </c>
      <c r="BG248" s="233">
        <f>IF(N248="zákl. přenesená",J248,0)</f>
        <v>0</v>
      </c>
      <c r="BH248" s="233">
        <f>IF(N248="sníž. přenesená",J248,0)</f>
        <v>0</v>
      </c>
      <c r="BI248" s="233">
        <f>IF(N248="nulová",J248,0)</f>
        <v>0</v>
      </c>
      <c r="BJ248" s="18" t="s">
        <v>85</v>
      </c>
      <c r="BK248" s="233">
        <f>ROUND(I248*H248,2)</f>
        <v>0</v>
      </c>
      <c r="BL248" s="18" t="s">
        <v>143</v>
      </c>
      <c r="BM248" s="232" t="s">
        <v>758</v>
      </c>
    </row>
    <row r="249" s="2" customFormat="1" ht="16.5" customHeight="1">
      <c r="A249" s="39"/>
      <c r="B249" s="40"/>
      <c r="C249" s="265" t="s">
        <v>759</v>
      </c>
      <c r="D249" s="265" t="s">
        <v>254</v>
      </c>
      <c r="E249" s="266" t="s">
        <v>760</v>
      </c>
      <c r="F249" s="267" t="s">
        <v>761</v>
      </c>
      <c r="G249" s="268" t="s">
        <v>157</v>
      </c>
      <c r="H249" s="269">
        <v>5</v>
      </c>
      <c r="I249" s="270"/>
      <c r="J249" s="271">
        <f>ROUND(I249*H249,2)</f>
        <v>0</v>
      </c>
      <c r="K249" s="272"/>
      <c r="L249" s="273"/>
      <c r="M249" s="274" t="s">
        <v>1</v>
      </c>
      <c r="N249" s="275" t="s">
        <v>42</v>
      </c>
      <c r="O249" s="92"/>
      <c r="P249" s="230">
        <f>O249*H249</f>
        <v>0</v>
      </c>
      <c r="Q249" s="230">
        <v>0.00031</v>
      </c>
      <c r="R249" s="230">
        <f>Q249*H249</f>
        <v>0.00155</v>
      </c>
      <c r="S249" s="230">
        <v>0</v>
      </c>
      <c r="T249" s="231">
        <f>S249*H249</f>
        <v>0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232" t="s">
        <v>185</v>
      </c>
      <c r="AT249" s="232" t="s">
        <v>254</v>
      </c>
      <c r="AU249" s="232" t="s">
        <v>87</v>
      </c>
      <c r="AY249" s="18" t="s">
        <v>144</v>
      </c>
      <c r="BE249" s="233">
        <f>IF(N249="základní",J249,0)</f>
        <v>0</v>
      </c>
      <c r="BF249" s="233">
        <f>IF(N249="snížená",J249,0)</f>
        <v>0</v>
      </c>
      <c r="BG249" s="233">
        <f>IF(N249="zákl. přenesená",J249,0)</f>
        <v>0</v>
      </c>
      <c r="BH249" s="233">
        <f>IF(N249="sníž. přenesená",J249,0)</f>
        <v>0</v>
      </c>
      <c r="BI249" s="233">
        <f>IF(N249="nulová",J249,0)</f>
        <v>0</v>
      </c>
      <c r="BJ249" s="18" t="s">
        <v>85</v>
      </c>
      <c r="BK249" s="233">
        <f>ROUND(I249*H249,2)</f>
        <v>0</v>
      </c>
      <c r="BL249" s="18" t="s">
        <v>143</v>
      </c>
      <c r="BM249" s="232" t="s">
        <v>762</v>
      </c>
    </row>
    <row r="250" s="2" customFormat="1" ht="24.15" customHeight="1">
      <c r="A250" s="39"/>
      <c r="B250" s="40"/>
      <c r="C250" s="220" t="s">
        <v>763</v>
      </c>
      <c r="D250" s="220" t="s">
        <v>147</v>
      </c>
      <c r="E250" s="221" t="s">
        <v>764</v>
      </c>
      <c r="F250" s="222" t="s">
        <v>765</v>
      </c>
      <c r="G250" s="223" t="s">
        <v>157</v>
      </c>
      <c r="H250" s="224">
        <v>1</v>
      </c>
      <c r="I250" s="225"/>
      <c r="J250" s="226">
        <f>ROUND(I250*H250,2)</f>
        <v>0</v>
      </c>
      <c r="K250" s="227"/>
      <c r="L250" s="45"/>
      <c r="M250" s="228" t="s">
        <v>1</v>
      </c>
      <c r="N250" s="229" t="s">
        <v>42</v>
      </c>
      <c r="O250" s="92"/>
      <c r="P250" s="230">
        <f>O250*H250</f>
        <v>0</v>
      </c>
      <c r="Q250" s="230">
        <v>0.087419999999999998</v>
      </c>
      <c r="R250" s="230">
        <f>Q250*H250</f>
        <v>0.087419999999999998</v>
      </c>
      <c r="S250" s="230">
        <v>0</v>
      </c>
      <c r="T250" s="231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32" t="s">
        <v>143</v>
      </c>
      <c r="AT250" s="232" t="s">
        <v>147</v>
      </c>
      <c r="AU250" s="232" t="s">
        <v>87</v>
      </c>
      <c r="AY250" s="18" t="s">
        <v>144</v>
      </c>
      <c r="BE250" s="233">
        <f>IF(N250="základní",J250,0)</f>
        <v>0</v>
      </c>
      <c r="BF250" s="233">
        <f>IF(N250="snížená",J250,0)</f>
        <v>0</v>
      </c>
      <c r="BG250" s="233">
        <f>IF(N250="zákl. přenesená",J250,0)</f>
        <v>0</v>
      </c>
      <c r="BH250" s="233">
        <f>IF(N250="sníž. přenesená",J250,0)</f>
        <v>0</v>
      </c>
      <c r="BI250" s="233">
        <f>IF(N250="nulová",J250,0)</f>
        <v>0</v>
      </c>
      <c r="BJ250" s="18" t="s">
        <v>85</v>
      </c>
      <c r="BK250" s="233">
        <f>ROUND(I250*H250,2)</f>
        <v>0</v>
      </c>
      <c r="BL250" s="18" t="s">
        <v>143</v>
      </c>
      <c r="BM250" s="232" t="s">
        <v>766</v>
      </c>
    </row>
    <row r="251" s="2" customFormat="1" ht="24.15" customHeight="1">
      <c r="A251" s="39"/>
      <c r="B251" s="40"/>
      <c r="C251" s="265" t="s">
        <v>767</v>
      </c>
      <c r="D251" s="265" t="s">
        <v>254</v>
      </c>
      <c r="E251" s="266" t="s">
        <v>768</v>
      </c>
      <c r="F251" s="267" t="s">
        <v>769</v>
      </c>
      <c r="G251" s="268" t="s">
        <v>157</v>
      </c>
      <c r="H251" s="269">
        <v>1</v>
      </c>
      <c r="I251" s="270"/>
      <c r="J251" s="271">
        <f>ROUND(I251*H251,2)</f>
        <v>0</v>
      </c>
      <c r="K251" s="272"/>
      <c r="L251" s="273"/>
      <c r="M251" s="274" t="s">
        <v>1</v>
      </c>
      <c r="N251" s="275" t="s">
        <v>42</v>
      </c>
      <c r="O251" s="92"/>
      <c r="P251" s="230">
        <f>O251*H251</f>
        <v>0</v>
      </c>
      <c r="Q251" s="230">
        <v>0.068000000000000005</v>
      </c>
      <c r="R251" s="230">
        <f>Q251*H251</f>
        <v>0.068000000000000005</v>
      </c>
      <c r="S251" s="230">
        <v>0</v>
      </c>
      <c r="T251" s="231">
        <f>S251*H251</f>
        <v>0</v>
      </c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R251" s="232" t="s">
        <v>185</v>
      </c>
      <c r="AT251" s="232" t="s">
        <v>254</v>
      </c>
      <c r="AU251" s="232" t="s">
        <v>87</v>
      </c>
      <c r="AY251" s="18" t="s">
        <v>144</v>
      </c>
      <c r="BE251" s="233">
        <f>IF(N251="základní",J251,0)</f>
        <v>0</v>
      </c>
      <c r="BF251" s="233">
        <f>IF(N251="snížená",J251,0)</f>
        <v>0</v>
      </c>
      <c r="BG251" s="233">
        <f>IF(N251="zákl. přenesená",J251,0)</f>
        <v>0</v>
      </c>
      <c r="BH251" s="233">
        <f>IF(N251="sníž. přenesená",J251,0)</f>
        <v>0</v>
      </c>
      <c r="BI251" s="233">
        <f>IF(N251="nulová",J251,0)</f>
        <v>0</v>
      </c>
      <c r="BJ251" s="18" t="s">
        <v>85</v>
      </c>
      <c r="BK251" s="233">
        <f>ROUND(I251*H251,2)</f>
        <v>0</v>
      </c>
      <c r="BL251" s="18" t="s">
        <v>143</v>
      </c>
      <c r="BM251" s="232" t="s">
        <v>770</v>
      </c>
    </row>
    <row r="252" s="2" customFormat="1" ht="24.15" customHeight="1">
      <c r="A252" s="39"/>
      <c r="B252" s="40"/>
      <c r="C252" s="220" t="s">
        <v>771</v>
      </c>
      <c r="D252" s="220" t="s">
        <v>147</v>
      </c>
      <c r="E252" s="221" t="s">
        <v>772</v>
      </c>
      <c r="F252" s="222" t="s">
        <v>773</v>
      </c>
      <c r="G252" s="223" t="s">
        <v>157</v>
      </c>
      <c r="H252" s="224">
        <v>1</v>
      </c>
      <c r="I252" s="225"/>
      <c r="J252" s="226">
        <f>ROUND(I252*H252,2)</f>
        <v>0</v>
      </c>
      <c r="K252" s="227"/>
      <c r="L252" s="45"/>
      <c r="M252" s="228" t="s">
        <v>1</v>
      </c>
      <c r="N252" s="229" t="s">
        <v>42</v>
      </c>
      <c r="O252" s="92"/>
      <c r="P252" s="230">
        <f>O252*H252</f>
        <v>0</v>
      </c>
      <c r="Q252" s="230">
        <v>0.0098899999999999995</v>
      </c>
      <c r="R252" s="230">
        <f>Q252*H252</f>
        <v>0.0098899999999999995</v>
      </c>
      <c r="S252" s="230">
        <v>0</v>
      </c>
      <c r="T252" s="231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32" t="s">
        <v>143</v>
      </c>
      <c r="AT252" s="232" t="s">
        <v>147</v>
      </c>
      <c r="AU252" s="232" t="s">
        <v>87</v>
      </c>
      <c r="AY252" s="18" t="s">
        <v>144</v>
      </c>
      <c r="BE252" s="233">
        <f>IF(N252="základní",J252,0)</f>
        <v>0</v>
      </c>
      <c r="BF252" s="233">
        <f>IF(N252="snížená",J252,0)</f>
        <v>0</v>
      </c>
      <c r="BG252" s="233">
        <f>IF(N252="zákl. přenesená",J252,0)</f>
        <v>0</v>
      </c>
      <c r="BH252" s="233">
        <f>IF(N252="sníž. přenesená",J252,0)</f>
        <v>0</v>
      </c>
      <c r="BI252" s="233">
        <f>IF(N252="nulová",J252,0)</f>
        <v>0</v>
      </c>
      <c r="BJ252" s="18" t="s">
        <v>85</v>
      </c>
      <c r="BK252" s="233">
        <f>ROUND(I252*H252,2)</f>
        <v>0</v>
      </c>
      <c r="BL252" s="18" t="s">
        <v>143</v>
      </c>
      <c r="BM252" s="232" t="s">
        <v>774</v>
      </c>
    </row>
    <row r="253" s="2" customFormat="1" ht="21.75" customHeight="1">
      <c r="A253" s="39"/>
      <c r="B253" s="40"/>
      <c r="C253" s="265" t="s">
        <v>775</v>
      </c>
      <c r="D253" s="265" t="s">
        <v>254</v>
      </c>
      <c r="E253" s="266" t="s">
        <v>776</v>
      </c>
      <c r="F253" s="267" t="s">
        <v>777</v>
      </c>
      <c r="G253" s="268" t="s">
        <v>157</v>
      </c>
      <c r="H253" s="269">
        <v>1</v>
      </c>
      <c r="I253" s="270"/>
      <c r="J253" s="271">
        <f>ROUND(I253*H253,2)</f>
        <v>0</v>
      </c>
      <c r="K253" s="272"/>
      <c r="L253" s="273"/>
      <c r="M253" s="274" t="s">
        <v>1</v>
      </c>
      <c r="N253" s="275" t="s">
        <v>42</v>
      </c>
      <c r="O253" s="92"/>
      <c r="P253" s="230">
        <f>O253*H253</f>
        <v>0</v>
      </c>
      <c r="Q253" s="230">
        <v>0.50600000000000001</v>
      </c>
      <c r="R253" s="230">
        <f>Q253*H253</f>
        <v>0.50600000000000001</v>
      </c>
      <c r="S253" s="230">
        <v>0</v>
      </c>
      <c r="T253" s="231">
        <f>S253*H253</f>
        <v>0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232" t="s">
        <v>185</v>
      </c>
      <c r="AT253" s="232" t="s">
        <v>254</v>
      </c>
      <c r="AU253" s="232" t="s">
        <v>87</v>
      </c>
      <c r="AY253" s="18" t="s">
        <v>144</v>
      </c>
      <c r="BE253" s="233">
        <f>IF(N253="základní",J253,0)</f>
        <v>0</v>
      </c>
      <c r="BF253" s="233">
        <f>IF(N253="snížená",J253,0)</f>
        <v>0</v>
      </c>
      <c r="BG253" s="233">
        <f>IF(N253="zákl. přenesená",J253,0)</f>
        <v>0</v>
      </c>
      <c r="BH253" s="233">
        <f>IF(N253="sníž. přenesená",J253,0)</f>
        <v>0</v>
      </c>
      <c r="BI253" s="233">
        <f>IF(N253="nulová",J253,0)</f>
        <v>0</v>
      </c>
      <c r="BJ253" s="18" t="s">
        <v>85</v>
      </c>
      <c r="BK253" s="233">
        <f>ROUND(I253*H253,2)</f>
        <v>0</v>
      </c>
      <c r="BL253" s="18" t="s">
        <v>143</v>
      </c>
      <c r="BM253" s="232" t="s">
        <v>778</v>
      </c>
    </row>
    <row r="254" s="2" customFormat="1" ht="24.15" customHeight="1">
      <c r="A254" s="39"/>
      <c r="B254" s="40"/>
      <c r="C254" s="220" t="s">
        <v>779</v>
      </c>
      <c r="D254" s="220" t="s">
        <v>147</v>
      </c>
      <c r="E254" s="221" t="s">
        <v>780</v>
      </c>
      <c r="F254" s="222" t="s">
        <v>781</v>
      </c>
      <c r="G254" s="223" t="s">
        <v>157</v>
      </c>
      <c r="H254" s="224">
        <v>1</v>
      </c>
      <c r="I254" s="225"/>
      <c r="J254" s="226">
        <f>ROUND(I254*H254,2)</f>
        <v>0</v>
      </c>
      <c r="K254" s="227"/>
      <c r="L254" s="45"/>
      <c r="M254" s="228" t="s">
        <v>1</v>
      </c>
      <c r="N254" s="229" t="s">
        <v>42</v>
      </c>
      <c r="O254" s="92"/>
      <c r="P254" s="230">
        <f>O254*H254</f>
        <v>0</v>
      </c>
      <c r="Q254" s="230">
        <v>0.01218</v>
      </c>
      <c r="R254" s="230">
        <f>Q254*H254</f>
        <v>0.01218</v>
      </c>
      <c r="S254" s="230">
        <v>0</v>
      </c>
      <c r="T254" s="231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32" t="s">
        <v>143</v>
      </c>
      <c r="AT254" s="232" t="s">
        <v>147</v>
      </c>
      <c r="AU254" s="232" t="s">
        <v>87</v>
      </c>
      <c r="AY254" s="18" t="s">
        <v>144</v>
      </c>
      <c r="BE254" s="233">
        <f>IF(N254="základní",J254,0)</f>
        <v>0</v>
      </c>
      <c r="BF254" s="233">
        <f>IF(N254="snížená",J254,0)</f>
        <v>0</v>
      </c>
      <c r="BG254" s="233">
        <f>IF(N254="zákl. přenesená",J254,0)</f>
        <v>0</v>
      </c>
      <c r="BH254" s="233">
        <f>IF(N254="sníž. přenesená",J254,0)</f>
        <v>0</v>
      </c>
      <c r="BI254" s="233">
        <f>IF(N254="nulová",J254,0)</f>
        <v>0</v>
      </c>
      <c r="BJ254" s="18" t="s">
        <v>85</v>
      </c>
      <c r="BK254" s="233">
        <f>ROUND(I254*H254,2)</f>
        <v>0</v>
      </c>
      <c r="BL254" s="18" t="s">
        <v>143</v>
      </c>
      <c r="BM254" s="232" t="s">
        <v>782</v>
      </c>
    </row>
    <row r="255" s="2" customFormat="1" ht="21.75" customHeight="1">
      <c r="A255" s="39"/>
      <c r="B255" s="40"/>
      <c r="C255" s="265" t="s">
        <v>783</v>
      </c>
      <c r="D255" s="265" t="s">
        <v>254</v>
      </c>
      <c r="E255" s="266" t="s">
        <v>784</v>
      </c>
      <c r="F255" s="267" t="s">
        <v>785</v>
      </c>
      <c r="G255" s="268" t="s">
        <v>157</v>
      </c>
      <c r="H255" s="269">
        <v>1</v>
      </c>
      <c r="I255" s="270"/>
      <c r="J255" s="271">
        <f>ROUND(I255*H255,2)</f>
        <v>0</v>
      </c>
      <c r="K255" s="272"/>
      <c r="L255" s="273"/>
      <c r="M255" s="274" t="s">
        <v>1</v>
      </c>
      <c r="N255" s="275" t="s">
        <v>42</v>
      </c>
      <c r="O255" s="92"/>
      <c r="P255" s="230">
        <f>O255*H255</f>
        <v>0</v>
      </c>
      <c r="Q255" s="230">
        <v>0.58499999999999996</v>
      </c>
      <c r="R255" s="230">
        <f>Q255*H255</f>
        <v>0.58499999999999996</v>
      </c>
      <c r="S255" s="230">
        <v>0</v>
      </c>
      <c r="T255" s="231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232" t="s">
        <v>185</v>
      </c>
      <c r="AT255" s="232" t="s">
        <v>254</v>
      </c>
      <c r="AU255" s="232" t="s">
        <v>87</v>
      </c>
      <c r="AY255" s="18" t="s">
        <v>144</v>
      </c>
      <c r="BE255" s="233">
        <f>IF(N255="základní",J255,0)</f>
        <v>0</v>
      </c>
      <c r="BF255" s="233">
        <f>IF(N255="snížená",J255,0)</f>
        <v>0</v>
      </c>
      <c r="BG255" s="233">
        <f>IF(N255="zákl. přenesená",J255,0)</f>
        <v>0</v>
      </c>
      <c r="BH255" s="233">
        <f>IF(N255="sníž. přenesená",J255,0)</f>
        <v>0</v>
      </c>
      <c r="BI255" s="233">
        <f>IF(N255="nulová",J255,0)</f>
        <v>0</v>
      </c>
      <c r="BJ255" s="18" t="s">
        <v>85</v>
      </c>
      <c r="BK255" s="233">
        <f>ROUND(I255*H255,2)</f>
        <v>0</v>
      </c>
      <c r="BL255" s="18" t="s">
        <v>143</v>
      </c>
      <c r="BM255" s="232" t="s">
        <v>786</v>
      </c>
    </row>
    <row r="256" s="2" customFormat="1" ht="24.15" customHeight="1">
      <c r="A256" s="39"/>
      <c r="B256" s="40"/>
      <c r="C256" s="265" t="s">
        <v>787</v>
      </c>
      <c r="D256" s="265" t="s">
        <v>254</v>
      </c>
      <c r="E256" s="266" t="s">
        <v>788</v>
      </c>
      <c r="F256" s="267" t="s">
        <v>789</v>
      </c>
      <c r="G256" s="268" t="s">
        <v>157</v>
      </c>
      <c r="H256" s="269">
        <v>1</v>
      </c>
      <c r="I256" s="270"/>
      <c r="J256" s="271">
        <f>ROUND(I256*H256,2)</f>
        <v>0</v>
      </c>
      <c r="K256" s="272"/>
      <c r="L256" s="273"/>
      <c r="M256" s="274" t="s">
        <v>1</v>
      </c>
      <c r="N256" s="275" t="s">
        <v>42</v>
      </c>
      <c r="O256" s="92"/>
      <c r="P256" s="230">
        <f>O256*H256</f>
        <v>0</v>
      </c>
      <c r="Q256" s="230">
        <v>0.002</v>
      </c>
      <c r="R256" s="230">
        <f>Q256*H256</f>
        <v>0.002</v>
      </c>
      <c r="S256" s="230">
        <v>0</v>
      </c>
      <c r="T256" s="231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232" t="s">
        <v>185</v>
      </c>
      <c r="AT256" s="232" t="s">
        <v>254</v>
      </c>
      <c r="AU256" s="232" t="s">
        <v>87</v>
      </c>
      <c r="AY256" s="18" t="s">
        <v>144</v>
      </c>
      <c r="BE256" s="233">
        <f>IF(N256="základní",J256,0)</f>
        <v>0</v>
      </c>
      <c r="BF256" s="233">
        <f>IF(N256="snížená",J256,0)</f>
        <v>0</v>
      </c>
      <c r="BG256" s="233">
        <f>IF(N256="zákl. přenesená",J256,0)</f>
        <v>0</v>
      </c>
      <c r="BH256" s="233">
        <f>IF(N256="sníž. přenesená",J256,0)</f>
        <v>0</v>
      </c>
      <c r="BI256" s="233">
        <f>IF(N256="nulová",J256,0)</f>
        <v>0</v>
      </c>
      <c r="BJ256" s="18" t="s">
        <v>85</v>
      </c>
      <c r="BK256" s="233">
        <f>ROUND(I256*H256,2)</f>
        <v>0</v>
      </c>
      <c r="BL256" s="18" t="s">
        <v>143</v>
      </c>
      <c r="BM256" s="232" t="s">
        <v>790</v>
      </c>
    </row>
    <row r="257" s="2" customFormat="1" ht="24.15" customHeight="1">
      <c r="A257" s="39"/>
      <c r="B257" s="40"/>
      <c r="C257" s="220" t="s">
        <v>791</v>
      </c>
      <c r="D257" s="220" t="s">
        <v>147</v>
      </c>
      <c r="E257" s="221" t="s">
        <v>792</v>
      </c>
      <c r="F257" s="222" t="s">
        <v>793</v>
      </c>
      <c r="G257" s="223" t="s">
        <v>157</v>
      </c>
      <c r="H257" s="224">
        <v>1</v>
      </c>
      <c r="I257" s="225"/>
      <c r="J257" s="226">
        <f>ROUND(I257*H257,2)</f>
        <v>0</v>
      </c>
      <c r="K257" s="227"/>
      <c r="L257" s="45"/>
      <c r="M257" s="228" t="s">
        <v>1</v>
      </c>
      <c r="N257" s="229" t="s">
        <v>42</v>
      </c>
      <c r="O257" s="92"/>
      <c r="P257" s="230">
        <f>O257*H257</f>
        <v>0</v>
      </c>
      <c r="Q257" s="230">
        <v>0.089999999999999997</v>
      </c>
      <c r="R257" s="230">
        <f>Q257*H257</f>
        <v>0.089999999999999997</v>
      </c>
      <c r="S257" s="230">
        <v>0</v>
      </c>
      <c r="T257" s="231">
        <f>S257*H257</f>
        <v>0</v>
      </c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R257" s="232" t="s">
        <v>143</v>
      </c>
      <c r="AT257" s="232" t="s">
        <v>147</v>
      </c>
      <c r="AU257" s="232" t="s">
        <v>87</v>
      </c>
      <c r="AY257" s="18" t="s">
        <v>144</v>
      </c>
      <c r="BE257" s="233">
        <f>IF(N257="základní",J257,0)</f>
        <v>0</v>
      </c>
      <c r="BF257" s="233">
        <f>IF(N257="snížená",J257,0)</f>
        <v>0</v>
      </c>
      <c r="BG257" s="233">
        <f>IF(N257="zákl. přenesená",J257,0)</f>
        <v>0</v>
      </c>
      <c r="BH257" s="233">
        <f>IF(N257="sníž. přenesená",J257,0)</f>
        <v>0</v>
      </c>
      <c r="BI257" s="233">
        <f>IF(N257="nulová",J257,0)</f>
        <v>0</v>
      </c>
      <c r="BJ257" s="18" t="s">
        <v>85</v>
      </c>
      <c r="BK257" s="233">
        <f>ROUND(I257*H257,2)</f>
        <v>0</v>
      </c>
      <c r="BL257" s="18" t="s">
        <v>143</v>
      </c>
      <c r="BM257" s="232" t="s">
        <v>794</v>
      </c>
    </row>
    <row r="258" s="2" customFormat="1" ht="24.15" customHeight="1">
      <c r="A258" s="39"/>
      <c r="B258" s="40"/>
      <c r="C258" s="265" t="s">
        <v>795</v>
      </c>
      <c r="D258" s="265" t="s">
        <v>254</v>
      </c>
      <c r="E258" s="266" t="s">
        <v>796</v>
      </c>
      <c r="F258" s="267" t="s">
        <v>797</v>
      </c>
      <c r="G258" s="268" t="s">
        <v>157</v>
      </c>
      <c r="H258" s="269">
        <v>1</v>
      </c>
      <c r="I258" s="270"/>
      <c r="J258" s="271">
        <f>ROUND(I258*H258,2)</f>
        <v>0</v>
      </c>
      <c r="K258" s="272"/>
      <c r="L258" s="273"/>
      <c r="M258" s="274" t="s">
        <v>1</v>
      </c>
      <c r="N258" s="275" t="s">
        <v>42</v>
      </c>
      <c r="O258" s="92"/>
      <c r="P258" s="230">
        <f>O258*H258</f>
        <v>0</v>
      </c>
      <c r="Q258" s="230">
        <v>0.079000000000000001</v>
      </c>
      <c r="R258" s="230">
        <f>Q258*H258</f>
        <v>0.079000000000000001</v>
      </c>
      <c r="S258" s="230">
        <v>0</v>
      </c>
      <c r="T258" s="231">
        <f>S258*H258</f>
        <v>0</v>
      </c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R258" s="232" t="s">
        <v>185</v>
      </c>
      <c r="AT258" s="232" t="s">
        <v>254</v>
      </c>
      <c r="AU258" s="232" t="s">
        <v>87</v>
      </c>
      <c r="AY258" s="18" t="s">
        <v>144</v>
      </c>
      <c r="BE258" s="233">
        <f>IF(N258="základní",J258,0)</f>
        <v>0</v>
      </c>
      <c r="BF258" s="233">
        <f>IF(N258="snížená",J258,0)</f>
        <v>0</v>
      </c>
      <c r="BG258" s="233">
        <f>IF(N258="zákl. přenesená",J258,0)</f>
        <v>0</v>
      </c>
      <c r="BH258" s="233">
        <f>IF(N258="sníž. přenesená",J258,0)</f>
        <v>0</v>
      </c>
      <c r="BI258" s="233">
        <f>IF(N258="nulová",J258,0)</f>
        <v>0</v>
      </c>
      <c r="BJ258" s="18" t="s">
        <v>85</v>
      </c>
      <c r="BK258" s="233">
        <f>ROUND(I258*H258,2)</f>
        <v>0</v>
      </c>
      <c r="BL258" s="18" t="s">
        <v>143</v>
      </c>
      <c r="BM258" s="232" t="s">
        <v>798</v>
      </c>
    </row>
    <row r="259" s="2" customFormat="1" ht="33" customHeight="1">
      <c r="A259" s="39"/>
      <c r="B259" s="40"/>
      <c r="C259" s="220" t="s">
        <v>799</v>
      </c>
      <c r="D259" s="220" t="s">
        <v>147</v>
      </c>
      <c r="E259" s="221" t="s">
        <v>800</v>
      </c>
      <c r="F259" s="222" t="s">
        <v>801</v>
      </c>
      <c r="G259" s="223" t="s">
        <v>224</v>
      </c>
      <c r="H259" s="224">
        <v>43.700000000000003</v>
      </c>
      <c r="I259" s="225"/>
      <c r="J259" s="226">
        <f>ROUND(I259*H259,2)</f>
        <v>0</v>
      </c>
      <c r="K259" s="227"/>
      <c r="L259" s="45"/>
      <c r="M259" s="228" t="s">
        <v>1</v>
      </c>
      <c r="N259" s="229" t="s">
        <v>42</v>
      </c>
      <c r="O259" s="92"/>
      <c r="P259" s="230">
        <f>O259*H259</f>
        <v>0</v>
      </c>
      <c r="Q259" s="230">
        <v>0</v>
      </c>
      <c r="R259" s="230">
        <f>Q259*H259</f>
        <v>0</v>
      </c>
      <c r="S259" s="230">
        <v>0</v>
      </c>
      <c r="T259" s="231">
        <f>S259*H259</f>
        <v>0</v>
      </c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R259" s="232" t="s">
        <v>143</v>
      </c>
      <c r="AT259" s="232" t="s">
        <v>147</v>
      </c>
      <c r="AU259" s="232" t="s">
        <v>87</v>
      </c>
      <c r="AY259" s="18" t="s">
        <v>144</v>
      </c>
      <c r="BE259" s="233">
        <f>IF(N259="základní",J259,0)</f>
        <v>0</v>
      </c>
      <c r="BF259" s="233">
        <f>IF(N259="snížená",J259,0)</f>
        <v>0</v>
      </c>
      <c r="BG259" s="233">
        <f>IF(N259="zákl. přenesená",J259,0)</f>
        <v>0</v>
      </c>
      <c r="BH259" s="233">
        <f>IF(N259="sníž. přenesená",J259,0)</f>
        <v>0</v>
      </c>
      <c r="BI259" s="233">
        <f>IF(N259="nulová",J259,0)</f>
        <v>0</v>
      </c>
      <c r="BJ259" s="18" t="s">
        <v>85</v>
      </c>
      <c r="BK259" s="233">
        <f>ROUND(I259*H259,2)</f>
        <v>0</v>
      </c>
      <c r="BL259" s="18" t="s">
        <v>143</v>
      </c>
      <c r="BM259" s="232" t="s">
        <v>802</v>
      </c>
    </row>
    <row r="260" s="13" customFormat="1">
      <c r="A260" s="13"/>
      <c r="B260" s="243"/>
      <c r="C260" s="244"/>
      <c r="D260" s="234" t="s">
        <v>216</v>
      </c>
      <c r="E260" s="245" t="s">
        <v>1</v>
      </c>
      <c r="F260" s="246" t="s">
        <v>544</v>
      </c>
      <c r="G260" s="244"/>
      <c r="H260" s="247">
        <v>43.700000000000003</v>
      </c>
      <c r="I260" s="248"/>
      <c r="J260" s="244"/>
      <c r="K260" s="244"/>
      <c r="L260" s="249"/>
      <c r="M260" s="250"/>
      <c r="N260" s="251"/>
      <c r="O260" s="251"/>
      <c r="P260" s="251"/>
      <c r="Q260" s="251"/>
      <c r="R260" s="251"/>
      <c r="S260" s="251"/>
      <c r="T260" s="252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53" t="s">
        <v>216</v>
      </c>
      <c r="AU260" s="253" t="s">
        <v>87</v>
      </c>
      <c r="AV260" s="13" t="s">
        <v>87</v>
      </c>
      <c r="AW260" s="13" t="s">
        <v>34</v>
      </c>
      <c r="AX260" s="13" t="s">
        <v>85</v>
      </c>
      <c r="AY260" s="253" t="s">
        <v>144</v>
      </c>
    </row>
    <row r="261" s="2" customFormat="1" ht="24.15" customHeight="1">
      <c r="A261" s="39"/>
      <c r="B261" s="40"/>
      <c r="C261" s="220" t="s">
        <v>803</v>
      </c>
      <c r="D261" s="220" t="s">
        <v>147</v>
      </c>
      <c r="E261" s="221" t="s">
        <v>804</v>
      </c>
      <c r="F261" s="222" t="s">
        <v>805</v>
      </c>
      <c r="G261" s="223" t="s">
        <v>224</v>
      </c>
      <c r="H261" s="224">
        <v>43.700000000000003</v>
      </c>
      <c r="I261" s="225"/>
      <c r="J261" s="226">
        <f>ROUND(I261*H261,2)</f>
        <v>0</v>
      </c>
      <c r="K261" s="227"/>
      <c r="L261" s="45"/>
      <c r="M261" s="228" t="s">
        <v>1</v>
      </c>
      <c r="N261" s="229" t="s">
        <v>42</v>
      </c>
      <c r="O261" s="92"/>
      <c r="P261" s="230">
        <f>O261*H261</f>
        <v>0</v>
      </c>
      <c r="Q261" s="230">
        <v>0</v>
      </c>
      <c r="R261" s="230">
        <f>Q261*H261</f>
        <v>0</v>
      </c>
      <c r="S261" s="230">
        <v>0</v>
      </c>
      <c r="T261" s="231">
        <f>S261*H261</f>
        <v>0</v>
      </c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R261" s="232" t="s">
        <v>143</v>
      </c>
      <c r="AT261" s="232" t="s">
        <v>147</v>
      </c>
      <c r="AU261" s="232" t="s">
        <v>87</v>
      </c>
      <c r="AY261" s="18" t="s">
        <v>144</v>
      </c>
      <c r="BE261" s="233">
        <f>IF(N261="základní",J261,0)</f>
        <v>0</v>
      </c>
      <c r="BF261" s="233">
        <f>IF(N261="snížená",J261,0)</f>
        <v>0</v>
      </c>
      <c r="BG261" s="233">
        <f>IF(N261="zákl. přenesená",J261,0)</f>
        <v>0</v>
      </c>
      <c r="BH261" s="233">
        <f>IF(N261="sníž. přenesená",J261,0)</f>
        <v>0</v>
      </c>
      <c r="BI261" s="233">
        <f>IF(N261="nulová",J261,0)</f>
        <v>0</v>
      </c>
      <c r="BJ261" s="18" t="s">
        <v>85</v>
      </c>
      <c r="BK261" s="233">
        <f>ROUND(I261*H261,2)</f>
        <v>0</v>
      </c>
      <c r="BL261" s="18" t="s">
        <v>143</v>
      </c>
      <c r="BM261" s="232" t="s">
        <v>806</v>
      </c>
    </row>
    <row r="262" s="13" customFormat="1">
      <c r="A262" s="13"/>
      <c r="B262" s="243"/>
      <c r="C262" s="244"/>
      <c r="D262" s="234" t="s">
        <v>216</v>
      </c>
      <c r="E262" s="245" t="s">
        <v>1</v>
      </c>
      <c r="F262" s="246" t="s">
        <v>544</v>
      </c>
      <c r="G262" s="244"/>
      <c r="H262" s="247">
        <v>43.700000000000003</v>
      </c>
      <c r="I262" s="248"/>
      <c r="J262" s="244"/>
      <c r="K262" s="244"/>
      <c r="L262" s="249"/>
      <c r="M262" s="250"/>
      <c r="N262" s="251"/>
      <c r="O262" s="251"/>
      <c r="P262" s="251"/>
      <c r="Q262" s="251"/>
      <c r="R262" s="251"/>
      <c r="S262" s="251"/>
      <c r="T262" s="252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53" t="s">
        <v>216</v>
      </c>
      <c r="AU262" s="253" t="s">
        <v>87</v>
      </c>
      <c r="AV262" s="13" t="s">
        <v>87</v>
      </c>
      <c r="AW262" s="13" t="s">
        <v>34</v>
      </c>
      <c r="AX262" s="13" t="s">
        <v>85</v>
      </c>
      <c r="AY262" s="253" t="s">
        <v>144</v>
      </c>
    </row>
    <row r="263" s="12" customFormat="1" ht="22.8" customHeight="1">
      <c r="A263" s="12"/>
      <c r="B263" s="204"/>
      <c r="C263" s="205"/>
      <c r="D263" s="206" t="s">
        <v>76</v>
      </c>
      <c r="E263" s="218" t="s">
        <v>190</v>
      </c>
      <c r="F263" s="218" t="s">
        <v>320</v>
      </c>
      <c r="G263" s="205"/>
      <c r="H263" s="205"/>
      <c r="I263" s="208"/>
      <c r="J263" s="219">
        <f>BK263</f>
        <v>0</v>
      </c>
      <c r="K263" s="205"/>
      <c r="L263" s="210"/>
      <c r="M263" s="211"/>
      <c r="N263" s="212"/>
      <c r="O263" s="212"/>
      <c r="P263" s="213">
        <f>SUM(P264:P265)</f>
        <v>0</v>
      </c>
      <c r="Q263" s="212"/>
      <c r="R263" s="213">
        <f>SUM(R264:R265)</f>
        <v>0.000281</v>
      </c>
      <c r="S263" s="212"/>
      <c r="T263" s="214">
        <f>SUM(T264:T265)</f>
        <v>0.0069000000000000008</v>
      </c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R263" s="215" t="s">
        <v>85</v>
      </c>
      <c r="AT263" s="216" t="s">
        <v>76</v>
      </c>
      <c r="AU263" s="216" t="s">
        <v>85</v>
      </c>
      <c r="AY263" s="215" t="s">
        <v>144</v>
      </c>
      <c r="BK263" s="217">
        <f>SUM(BK264:BK265)</f>
        <v>0</v>
      </c>
    </row>
    <row r="264" s="2" customFormat="1" ht="24.15" customHeight="1">
      <c r="A264" s="39"/>
      <c r="B264" s="40"/>
      <c r="C264" s="220" t="s">
        <v>807</v>
      </c>
      <c r="D264" s="220" t="s">
        <v>147</v>
      </c>
      <c r="E264" s="221" t="s">
        <v>808</v>
      </c>
      <c r="F264" s="222" t="s">
        <v>809</v>
      </c>
      <c r="G264" s="223" t="s">
        <v>224</v>
      </c>
      <c r="H264" s="224">
        <v>0.10000000000000001</v>
      </c>
      <c r="I264" s="225"/>
      <c r="J264" s="226">
        <f>ROUND(I264*H264,2)</f>
        <v>0</v>
      </c>
      <c r="K264" s="227"/>
      <c r="L264" s="45"/>
      <c r="M264" s="228" t="s">
        <v>1</v>
      </c>
      <c r="N264" s="229" t="s">
        <v>42</v>
      </c>
      <c r="O264" s="92"/>
      <c r="P264" s="230">
        <f>O264*H264</f>
        <v>0</v>
      </c>
      <c r="Q264" s="230">
        <v>0.00281</v>
      </c>
      <c r="R264" s="230">
        <f>Q264*H264</f>
        <v>0.000281</v>
      </c>
      <c r="S264" s="230">
        <v>0.069000000000000006</v>
      </c>
      <c r="T264" s="231">
        <f>S264*H264</f>
        <v>0.0069000000000000008</v>
      </c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R264" s="232" t="s">
        <v>143</v>
      </c>
      <c r="AT264" s="232" t="s">
        <v>147</v>
      </c>
      <c r="AU264" s="232" t="s">
        <v>87</v>
      </c>
      <c r="AY264" s="18" t="s">
        <v>144</v>
      </c>
      <c r="BE264" s="233">
        <f>IF(N264="základní",J264,0)</f>
        <v>0</v>
      </c>
      <c r="BF264" s="233">
        <f>IF(N264="snížená",J264,0)</f>
        <v>0</v>
      </c>
      <c r="BG264" s="233">
        <f>IF(N264="zákl. přenesená",J264,0)</f>
        <v>0</v>
      </c>
      <c r="BH264" s="233">
        <f>IF(N264="sníž. přenesená",J264,0)</f>
        <v>0</v>
      </c>
      <c r="BI264" s="233">
        <f>IF(N264="nulová",J264,0)</f>
        <v>0</v>
      </c>
      <c r="BJ264" s="18" t="s">
        <v>85</v>
      </c>
      <c r="BK264" s="233">
        <f>ROUND(I264*H264,2)</f>
        <v>0</v>
      </c>
      <c r="BL264" s="18" t="s">
        <v>143</v>
      </c>
      <c r="BM264" s="232" t="s">
        <v>810</v>
      </c>
    </row>
    <row r="265" s="13" customFormat="1">
      <c r="A265" s="13"/>
      <c r="B265" s="243"/>
      <c r="C265" s="244"/>
      <c r="D265" s="234" t="s">
        <v>216</v>
      </c>
      <c r="E265" s="245" t="s">
        <v>1</v>
      </c>
      <c r="F265" s="246" t="s">
        <v>811</v>
      </c>
      <c r="G265" s="244"/>
      <c r="H265" s="247">
        <v>0.10000000000000001</v>
      </c>
      <c r="I265" s="248"/>
      <c r="J265" s="244"/>
      <c r="K265" s="244"/>
      <c r="L265" s="249"/>
      <c r="M265" s="250"/>
      <c r="N265" s="251"/>
      <c r="O265" s="251"/>
      <c r="P265" s="251"/>
      <c r="Q265" s="251"/>
      <c r="R265" s="251"/>
      <c r="S265" s="251"/>
      <c r="T265" s="252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53" t="s">
        <v>216</v>
      </c>
      <c r="AU265" s="253" t="s">
        <v>87</v>
      </c>
      <c r="AV265" s="13" t="s">
        <v>87</v>
      </c>
      <c r="AW265" s="13" t="s">
        <v>34</v>
      </c>
      <c r="AX265" s="13" t="s">
        <v>85</v>
      </c>
      <c r="AY265" s="253" t="s">
        <v>144</v>
      </c>
    </row>
    <row r="266" s="12" customFormat="1" ht="22.8" customHeight="1">
      <c r="A266" s="12"/>
      <c r="B266" s="204"/>
      <c r="C266" s="205"/>
      <c r="D266" s="206" t="s">
        <v>76</v>
      </c>
      <c r="E266" s="218" t="s">
        <v>381</v>
      </c>
      <c r="F266" s="218" t="s">
        <v>382</v>
      </c>
      <c r="G266" s="205"/>
      <c r="H266" s="205"/>
      <c r="I266" s="208"/>
      <c r="J266" s="219">
        <f>BK266</f>
        <v>0</v>
      </c>
      <c r="K266" s="205"/>
      <c r="L266" s="210"/>
      <c r="M266" s="211"/>
      <c r="N266" s="212"/>
      <c r="O266" s="212"/>
      <c r="P266" s="213">
        <f>P267</f>
        <v>0</v>
      </c>
      <c r="Q266" s="212"/>
      <c r="R266" s="213">
        <f>R267</f>
        <v>0</v>
      </c>
      <c r="S266" s="212"/>
      <c r="T266" s="214">
        <f>T267</f>
        <v>0</v>
      </c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R266" s="215" t="s">
        <v>85</v>
      </c>
      <c r="AT266" s="216" t="s">
        <v>76</v>
      </c>
      <c r="AU266" s="216" t="s">
        <v>85</v>
      </c>
      <c r="AY266" s="215" t="s">
        <v>144</v>
      </c>
      <c r="BK266" s="217">
        <f>BK267</f>
        <v>0</v>
      </c>
    </row>
    <row r="267" s="2" customFormat="1" ht="24.15" customHeight="1">
      <c r="A267" s="39"/>
      <c r="B267" s="40"/>
      <c r="C267" s="220" t="s">
        <v>812</v>
      </c>
      <c r="D267" s="220" t="s">
        <v>147</v>
      </c>
      <c r="E267" s="221" t="s">
        <v>813</v>
      </c>
      <c r="F267" s="222" t="s">
        <v>814</v>
      </c>
      <c r="G267" s="223" t="s">
        <v>257</v>
      </c>
      <c r="H267" s="224">
        <v>22.003</v>
      </c>
      <c r="I267" s="225"/>
      <c r="J267" s="226">
        <f>ROUND(I267*H267,2)</f>
        <v>0</v>
      </c>
      <c r="K267" s="227"/>
      <c r="L267" s="45"/>
      <c r="M267" s="279" t="s">
        <v>1</v>
      </c>
      <c r="N267" s="280" t="s">
        <v>42</v>
      </c>
      <c r="O267" s="241"/>
      <c r="P267" s="281">
        <f>O267*H267</f>
        <v>0</v>
      </c>
      <c r="Q267" s="281">
        <v>0</v>
      </c>
      <c r="R267" s="281">
        <f>Q267*H267</f>
        <v>0</v>
      </c>
      <c r="S267" s="281">
        <v>0</v>
      </c>
      <c r="T267" s="282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32" t="s">
        <v>143</v>
      </c>
      <c r="AT267" s="232" t="s">
        <v>147</v>
      </c>
      <c r="AU267" s="232" t="s">
        <v>87</v>
      </c>
      <c r="AY267" s="18" t="s">
        <v>144</v>
      </c>
      <c r="BE267" s="233">
        <f>IF(N267="základní",J267,0)</f>
        <v>0</v>
      </c>
      <c r="BF267" s="233">
        <f>IF(N267="snížená",J267,0)</f>
        <v>0</v>
      </c>
      <c r="BG267" s="233">
        <f>IF(N267="zákl. přenesená",J267,0)</f>
        <v>0</v>
      </c>
      <c r="BH267" s="233">
        <f>IF(N267="sníž. přenesená",J267,0)</f>
        <v>0</v>
      </c>
      <c r="BI267" s="233">
        <f>IF(N267="nulová",J267,0)</f>
        <v>0</v>
      </c>
      <c r="BJ267" s="18" t="s">
        <v>85</v>
      </c>
      <c r="BK267" s="233">
        <f>ROUND(I267*H267,2)</f>
        <v>0</v>
      </c>
      <c r="BL267" s="18" t="s">
        <v>143</v>
      </c>
      <c r="BM267" s="232" t="s">
        <v>815</v>
      </c>
    </row>
    <row r="268" s="2" customFormat="1" ht="6.96" customHeight="1">
      <c r="A268" s="39"/>
      <c r="B268" s="67"/>
      <c r="C268" s="68"/>
      <c r="D268" s="68"/>
      <c r="E268" s="68"/>
      <c r="F268" s="68"/>
      <c r="G268" s="68"/>
      <c r="H268" s="68"/>
      <c r="I268" s="68"/>
      <c r="J268" s="68"/>
      <c r="K268" s="68"/>
      <c r="L268" s="45"/>
      <c r="M268" s="39"/>
      <c r="O268" s="39"/>
      <c r="P268" s="39"/>
      <c r="Q268" s="39"/>
      <c r="R268" s="39"/>
      <c r="S268" s="39"/>
      <c r="T268" s="39"/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</row>
  </sheetData>
  <sheetProtection sheet="1" autoFilter="0" formatColumns="0" formatRows="0" objects="1" scenarios="1" spinCount="100000" saltValue="nkOedIZRiMDDDyjCqAugDmoHvYKE25pA1yhVXaJ6ksOcefUFLUmohzv+0BRHK4X1Q+loHHNL93TA3qBvgM8+BQ==" hashValue="pl4BnZGB1SGLg2ZMX3Yvh3VU95XnT4MFtIbWV9bkm7fLRqDHUB5nAsMGBNM4ZlHfXB2Xfv1Qtsie3vkHOvcvUg==" algorithmName="SHA-512" password="CC35"/>
  <autoFilter ref="C122:K267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99</v>
      </c>
      <c r="AZ2" s="283" t="s">
        <v>465</v>
      </c>
      <c r="BA2" s="283" t="s">
        <v>1</v>
      </c>
      <c r="BB2" s="283" t="s">
        <v>1</v>
      </c>
      <c r="BC2" s="283" t="s">
        <v>816</v>
      </c>
      <c r="BD2" s="283" t="s">
        <v>87</v>
      </c>
    </row>
    <row r="3" s="1" customFormat="1" ht="6.96" customHeight="1">
      <c r="B3" s="137"/>
      <c r="C3" s="138"/>
      <c r="D3" s="138"/>
      <c r="E3" s="138"/>
      <c r="F3" s="138"/>
      <c r="G3" s="138"/>
      <c r="H3" s="138"/>
      <c r="I3" s="138"/>
      <c r="J3" s="138"/>
      <c r="K3" s="138"/>
      <c r="L3" s="21"/>
      <c r="AT3" s="18" t="s">
        <v>87</v>
      </c>
      <c r="AZ3" s="283" t="s">
        <v>468</v>
      </c>
      <c r="BA3" s="283" t="s">
        <v>1</v>
      </c>
      <c r="BB3" s="283" t="s">
        <v>1</v>
      </c>
      <c r="BC3" s="283" t="s">
        <v>817</v>
      </c>
      <c r="BD3" s="283" t="s">
        <v>87</v>
      </c>
    </row>
    <row r="4" s="1" customFormat="1" ht="24.96" customHeight="1">
      <c r="B4" s="21"/>
      <c r="D4" s="139" t="s">
        <v>115</v>
      </c>
      <c r="L4" s="21"/>
      <c r="M4" s="140" t="s">
        <v>10</v>
      </c>
      <c r="AT4" s="18" t="s">
        <v>4</v>
      </c>
      <c r="AZ4" s="283" t="s">
        <v>470</v>
      </c>
      <c r="BA4" s="283" t="s">
        <v>1</v>
      </c>
      <c r="BB4" s="283" t="s">
        <v>1</v>
      </c>
      <c r="BC4" s="283" t="s">
        <v>818</v>
      </c>
      <c r="BD4" s="283" t="s">
        <v>87</v>
      </c>
    </row>
    <row r="5" s="1" customFormat="1" ht="6.96" customHeight="1">
      <c r="B5" s="21"/>
      <c r="L5" s="21"/>
      <c r="AZ5" s="283" t="s">
        <v>472</v>
      </c>
      <c r="BA5" s="283" t="s">
        <v>1</v>
      </c>
      <c r="BB5" s="283" t="s">
        <v>1</v>
      </c>
      <c r="BC5" s="283" t="s">
        <v>819</v>
      </c>
      <c r="BD5" s="283" t="s">
        <v>87</v>
      </c>
    </row>
    <row r="6" s="1" customFormat="1" ht="12" customHeight="1">
      <c r="B6" s="21"/>
      <c r="D6" s="141" t="s">
        <v>16</v>
      </c>
      <c r="L6" s="21"/>
    </row>
    <row r="7" s="1" customFormat="1" ht="26.25" customHeight="1">
      <c r="B7" s="21"/>
      <c r="E7" s="142" t="str">
        <f>'Rekapitulace stavby'!K6</f>
        <v>Prostor mytí, objekt myčky a OLK – rozšíření -1.etapy stavby Revitalizace areálu TSHB</v>
      </c>
      <c r="F7" s="141"/>
      <c r="G7" s="141"/>
      <c r="H7" s="141"/>
      <c r="L7" s="21"/>
    </row>
    <row r="8" s="2" customFormat="1" ht="12" customHeight="1">
      <c r="A8" s="39"/>
      <c r="B8" s="45"/>
      <c r="C8" s="39"/>
      <c r="D8" s="141" t="s">
        <v>116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3" t="s">
        <v>820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1" t="s">
        <v>18</v>
      </c>
      <c r="E11" s="39"/>
      <c r="F11" s="144" t="s">
        <v>1</v>
      </c>
      <c r="G11" s="39"/>
      <c r="H11" s="39"/>
      <c r="I11" s="141" t="s">
        <v>19</v>
      </c>
      <c r="J11" s="144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1" t="s">
        <v>20</v>
      </c>
      <c r="E12" s="39"/>
      <c r="F12" s="144" t="s">
        <v>21</v>
      </c>
      <c r="G12" s="39"/>
      <c r="H12" s="39"/>
      <c r="I12" s="141" t="s">
        <v>22</v>
      </c>
      <c r="J12" s="145" t="str">
        <f>'Rekapitulace stavby'!AN8</f>
        <v>18. 5. 2026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1" t="s">
        <v>24</v>
      </c>
      <c r="E14" s="39"/>
      <c r="F14" s="39"/>
      <c r="G14" s="39"/>
      <c r="H14" s="39"/>
      <c r="I14" s="141" t="s">
        <v>25</v>
      </c>
      <c r="J14" s="144" t="s">
        <v>26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4" t="s">
        <v>27</v>
      </c>
      <c r="F15" s="39"/>
      <c r="G15" s="39"/>
      <c r="H15" s="39"/>
      <c r="I15" s="141" t="s">
        <v>28</v>
      </c>
      <c r="J15" s="144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1" t="s">
        <v>29</v>
      </c>
      <c r="E17" s="39"/>
      <c r="F17" s="39"/>
      <c r="G17" s="39"/>
      <c r="H17" s="39"/>
      <c r="I17" s="141" t="s">
        <v>25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4"/>
      <c r="G18" s="144"/>
      <c r="H18" s="144"/>
      <c r="I18" s="141" t="s">
        <v>28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1" t="s">
        <v>31</v>
      </c>
      <c r="E20" s="39"/>
      <c r="F20" s="39"/>
      <c r="G20" s="39"/>
      <c r="H20" s="39"/>
      <c r="I20" s="141" t="s">
        <v>25</v>
      </c>
      <c r="J20" s="144" t="s">
        <v>32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4" t="s">
        <v>33</v>
      </c>
      <c r="F21" s="39"/>
      <c r="G21" s="39"/>
      <c r="H21" s="39"/>
      <c r="I21" s="141" t="s">
        <v>28</v>
      </c>
      <c r="J21" s="144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1" t="s">
        <v>35</v>
      </c>
      <c r="E23" s="39"/>
      <c r="F23" s="39"/>
      <c r="G23" s="39"/>
      <c r="H23" s="39"/>
      <c r="I23" s="141" t="s">
        <v>25</v>
      </c>
      <c r="J23" s="144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4" t="s">
        <v>21</v>
      </c>
      <c r="F24" s="39"/>
      <c r="G24" s="39"/>
      <c r="H24" s="39"/>
      <c r="I24" s="141" t="s">
        <v>28</v>
      </c>
      <c r="J24" s="144" t="s">
        <v>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1" t="s">
        <v>36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46"/>
      <c r="B27" s="147"/>
      <c r="C27" s="146"/>
      <c r="D27" s="146"/>
      <c r="E27" s="148" t="s">
        <v>1</v>
      </c>
      <c r="F27" s="148"/>
      <c r="G27" s="148"/>
      <c r="H27" s="148"/>
      <c r="I27" s="146"/>
      <c r="J27" s="146"/>
      <c r="K27" s="146"/>
      <c r="L27" s="149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0"/>
      <c r="E29" s="150"/>
      <c r="F29" s="150"/>
      <c r="G29" s="150"/>
      <c r="H29" s="150"/>
      <c r="I29" s="150"/>
      <c r="J29" s="150"/>
      <c r="K29" s="150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1" t="s">
        <v>37</v>
      </c>
      <c r="E30" s="39"/>
      <c r="F30" s="39"/>
      <c r="G30" s="39"/>
      <c r="H30" s="39"/>
      <c r="I30" s="39"/>
      <c r="J30" s="152">
        <f>ROUND(J122,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0"/>
      <c r="E31" s="150"/>
      <c r="F31" s="150"/>
      <c r="G31" s="150"/>
      <c r="H31" s="150"/>
      <c r="I31" s="150"/>
      <c r="J31" s="150"/>
      <c r="K31" s="15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3" t="s">
        <v>39</v>
      </c>
      <c r="G32" s="39"/>
      <c r="H32" s="39"/>
      <c r="I32" s="153" t="s">
        <v>38</v>
      </c>
      <c r="J32" s="153" t="s">
        <v>40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54" t="s">
        <v>41</v>
      </c>
      <c r="E33" s="141" t="s">
        <v>42</v>
      </c>
      <c r="F33" s="155">
        <f>ROUND((SUM(BE122:BE252)),  2)</f>
        <v>0</v>
      </c>
      <c r="G33" s="39"/>
      <c r="H33" s="39"/>
      <c r="I33" s="156">
        <v>0.20999999999999999</v>
      </c>
      <c r="J33" s="155">
        <f>ROUND(((SUM(BE122:BE252))*I33),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1" t="s">
        <v>43</v>
      </c>
      <c r="F34" s="155">
        <f>ROUND((SUM(BF122:BF252)),  2)</f>
        <v>0</v>
      </c>
      <c r="G34" s="39"/>
      <c r="H34" s="39"/>
      <c r="I34" s="156">
        <v>0.12</v>
      </c>
      <c r="J34" s="155">
        <f>ROUND(((SUM(BF122:BF252))*I34),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1" t="s">
        <v>44</v>
      </c>
      <c r="F35" s="155">
        <f>ROUND((SUM(BG122:BG252)),  2)</f>
        <v>0</v>
      </c>
      <c r="G35" s="39"/>
      <c r="H35" s="39"/>
      <c r="I35" s="156">
        <v>0.20999999999999999</v>
      </c>
      <c r="J35" s="155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1" t="s">
        <v>45</v>
      </c>
      <c r="F36" s="155">
        <f>ROUND((SUM(BH122:BH252)),  2)</f>
        <v>0</v>
      </c>
      <c r="G36" s="39"/>
      <c r="H36" s="39"/>
      <c r="I36" s="156">
        <v>0.12</v>
      </c>
      <c r="J36" s="155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1" t="s">
        <v>46</v>
      </c>
      <c r="F37" s="155">
        <f>ROUND((SUM(BI122:BI252)),  2)</f>
        <v>0</v>
      </c>
      <c r="G37" s="39"/>
      <c r="H37" s="39"/>
      <c r="I37" s="156">
        <v>0</v>
      </c>
      <c r="J37" s="15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7"/>
      <c r="D39" s="158" t="s">
        <v>47</v>
      </c>
      <c r="E39" s="159"/>
      <c r="F39" s="159"/>
      <c r="G39" s="160" t="s">
        <v>48</v>
      </c>
      <c r="H39" s="161" t="s">
        <v>49</v>
      </c>
      <c r="I39" s="159"/>
      <c r="J39" s="162">
        <f>SUM(J30:J37)</f>
        <v>0</v>
      </c>
      <c r="K39" s="163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64" t="s">
        <v>50</v>
      </c>
      <c r="E50" s="165"/>
      <c r="F50" s="165"/>
      <c r="G50" s="164" t="s">
        <v>51</v>
      </c>
      <c r="H50" s="165"/>
      <c r="I50" s="165"/>
      <c r="J50" s="165"/>
      <c r="K50" s="16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66" t="s">
        <v>52</v>
      </c>
      <c r="E61" s="167"/>
      <c r="F61" s="168" t="s">
        <v>53</v>
      </c>
      <c r="G61" s="166" t="s">
        <v>52</v>
      </c>
      <c r="H61" s="167"/>
      <c r="I61" s="167"/>
      <c r="J61" s="169" t="s">
        <v>53</v>
      </c>
      <c r="K61" s="16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64" t="s">
        <v>54</v>
      </c>
      <c r="E65" s="170"/>
      <c r="F65" s="170"/>
      <c r="G65" s="164" t="s">
        <v>55</v>
      </c>
      <c r="H65" s="170"/>
      <c r="I65" s="170"/>
      <c r="J65" s="170"/>
      <c r="K65" s="17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66" t="s">
        <v>52</v>
      </c>
      <c r="E76" s="167"/>
      <c r="F76" s="168" t="s">
        <v>53</v>
      </c>
      <c r="G76" s="166" t="s">
        <v>52</v>
      </c>
      <c r="H76" s="167"/>
      <c r="I76" s="167"/>
      <c r="J76" s="169" t="s">
        <v>53</v>
      </c>
      <c r="K76" s="16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71"/>
      <c r="C77" s="172"/>
      <c r="D77" s="172"/>
      <c r="E77" s="172"/>
      <c r="F77" s="172"/>
      <c r="G77" s="172"/>
      <c r="H77" s="172"/>
      <c r="I77" s="172"/>
      <c r="J77" s="172"/>
      <c r="K77" s="17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hidden="1" s="2" customFormat="1" ht="6.96" customHeight="1">
      <c r="A81" s="39"/>
      <c r="B81" s="173"/>
      <c r="C81" s="174"/>
      <c r="D81" s="174"/>
      <c r="E81" s="174"/>
      <c r="F81" s="174"/>
      <c r="G81" s="174"/>
      <c r="H81" s="174"/>
      <c r="I81" s="174"/>
      <c r="J81" s="174"/>
      <c r="K81" s="17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hidden="1" s="2" customFormat="1" ht="24.96" customHeight="1">
      <c r="A82" s="39"/>
      <c r="B82" s="40"/>
      <c r="C82" s="24" t="s">
        <v>121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hidden="1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hidden="1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hidden="1" s="2" customFormat="1" ht="26.25" customHeight="1">
      <c r="A85" s="39"/>
      <c r="B85" s="40"/>
      <c r="C85" s="41"/>
      <c r="D85" s="41"/>
      <c r="E85" s="175" t="str">
        <f>E7</f>
        <v>Prostor mytí, objekt myčky a OLK – rozšíření -1.etapy stavby Revitalizace areálu TSHB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hidden="1" s="2" customFormat="1" ht="12" customHeight="1">
      <c r="A86" s="39"/>
      <c r="B86" s="40"/>
      <c r="C86" s="33" t="s">
        <v>116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hidden="1" s="2" customFormat="1" ht="16.5" customHeight="1">
      <c r="A87" s="39"/>
      <c r="B87" s="40"/>
      <c r="C87" s="41"/>
      <c r="D87" s="41"/>
      <c r="E87" s="77" t="str">
        <f>E9</f>
        <v xml:space="preserve">SO 04 - 2 - Kanalizace 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hidden="1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hidden="1" s="2" customFormat="1" ht="12" customHeight="1">
      <c r="A89" s="39"/>
      <c r="B89" s="40"/>
      <c r="C89" s="33" t="s">
        <v>20</v>
      </c>
      <c r="D89" s="41"/>
      <c r="E89" s="41"/>
      <c r="F89" s="28" t="str">
        <f>F12</f>
        <v xml:space="preserve"> </v>
      </c>
      <c r="G89" s="41"/>
      <c r="H89" s="41"/>
      <c r="I89" s="33" t="s">
        <v>22</v>
      </c>
      <c r="J89" s="80" t="str">
        <f>IF(J12="","",J12)</f>
        <v>18. 5. 2026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hidden="1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hidden="1" s="2" customFormat="1" ht="15.15" customHeight="1">
      <c r="A91" s="39"/>
      <c r="B91" s="40"/>
      <c r="C91" s="33" t="s">
        <v>24</v>
      </c>
      <c r="D91" s="41"/>
      <c r="E91" s="41"/>
      <c r="F91" s="28" t="str">
        <f>E15</f>
        <v>Technické služby Havlíčkův Brod</v>
      </c>
      <c r="G91" s="41"/>
      <c r="H91" s="41"/>
      <c r="I91" s="33" t="s">
        <v>31</v>
      </c>
      <c r="J91" s="37" t="str">
        <f>E21</f>
        <v>Marta Novotná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hidden="1" s="2" customFormat="1" ht="15.15" customHeight="1">
      <c r="A92" s="39"/>
      <c r="B92" s="40"/>
      <c r="C92" s="33" t="s">
        <v>29</v>
      </c>
      <c r="D92" s="41"/>
      <c r="E92" s="41"/>
      <c r="F92" s="28" t="str">
        <f>IF(E18="","",E18)</f>
        <v>Vyplň údaj</v>
      </c>
      <c r="G92" s="41"/>
      <c r="H92" s="41"/>
      <c r="I92" s="33" t="s">
        <v>35</v>
      </c>
      <c r="J92" s="37" t="str">
        <f>E24</f>
        <v xml:space="preserve"> 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hidden="1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hidden="1" s="2" customFormat="1" ht="29.28" customHeight="1">
      <c r="A94" s="39"/>
      <c r="B94" s="40"/>
      <c r="C94" s="176" t="s">
        <v>122</v>
      </c>
      <c r="D94" s="177"/>
      <c r="E94" s="177"/>
      <c r="F94" s="177"/>
      <c r="G94" s="177"/>
      <c r="H94" s="177"/>
      <c r="I94" s="177"/>
      <c r="J94" s="178" t="s">
        <v>123</v>
      </c>
      <c r="K94" s="177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hidden="1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hidden="1" s="2" customFormat="1" ht="22.8" customHeight="1">
      <c r="A96" s="39"/>
      <c r="B96" s="40"/>
      <c r="C96" s="179" t="s">
        <v>124</v>
      </c>
      <c r="D96" s="41"/>
      <c r="E96" s="41"/>
      <c r="F96" s="41"/>
      <c r="G96" s="41"/>
      <c r="H96" s="41"/>
      <c r="I96" s="41"/>
      <c r="J96" s="111">
        <f>J122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125</v>
      </c>
    </row>
    <row r="97" hidden="1" s="9" customFormat="1" ht="24.96" customHeight="1">
      <c r="A97" s="9"/>
      <c r="B97" s="180"/>
      <c r="C97" s="181"/>
      <c r="D97" s="182" t="s">
        <v>202</v>
      </c>
      <c r="E97" s="183"/>
      <c r="F97" s="183"/>
      <c r="G97" s="183"/>
      <c r="H97" s="183"/>
      <c r="I97" s="183"/>
      <c r="J97" s="184">
        <f>J123</f>
        <v>0</v>
      </c>
      <c r="K97" s="181"/>
      <c r="L97" s="18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6"/>
      <c r="C98" s="187"/>
      <c r="D98" s="188" t="s">
        <v>203</v>
      </c>
      <c r="E98" s="189"/>
      <c r="F98" s="189"/>
      <c r="G98" s="189"/>
      <c r="H98" s="189"/>
      <c r="I98" s="189"/>
      <c r="J98" s="190">
        <f>J124</f>
        <v>0</v>
      </c>
      <c r="K98" s="187"/>
      <c r="L98" s="19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86"/>
      <c r="C99" s="187"/>
      <c r="D99" s="188" t="s">
        <v>398</v>
      </c>
      <c r="E99" s="189"/>
      <c r="F99" s="189"/>
      <c r="G99" s="189"/>
      <c r="H99" s="189"/>
      <c r="I99" s="189"/>
      <c r="J99" s="190">
        <f>J178</f>
        <v>0</v>
      </c>
      <c r="K99" s="187"/>
      <c r="L99" s="19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86"/>
      <c r="C100" s="187"/>
      <c r="D100" s="188" t="s">
        <v>475</v>
      </c>
      <c r="E100" s="189"/>
      <c r="F100" s="189"/>
      <c r="G100" s="189"/>
      <c r="H100" s="189"/>
      <c r="I100" s="189"/>
      <c r="J100" s="190">
        <f>J184</f>
        <v>0</v>
      </c>
      <c r="K100" s="187"/>
      <c r="L100" s="19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86"/>
      <c r="C101" s="187"/>
      <c r="D101" s="188" t="s">
        <v>476</v>
      </c>
      <c r="E101" s="189"/>
      <c r="F101" s="189"/>
      <c r="G101" s="189"/>
      <c r="H101" s="189"/>
      <c r="I101" s="189"/>
      <c r="J101" s="190">
        <f>J194</f>
        <v>0</v>
      </c>
      <c r="K101" s="187"/>
      <c r="L101" s="19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86"/>
      <c r="C102" s="187"/>
      <c r="D102" s="188" t="s">
        <v>207</v>
      </c>
      <c r="E102" s="189"/>
      <c r="F102" s="189"/>
      <c r="G102" s="189"/>
      <c r="H102" s="189"/>
      <c r="I102" s="189"/>
      <c r="J102" s="190">
        <f>J251</f>
        <v>0</v>
      </c>
      <c r="K102" s="187"/>
      <c r="L102" s="19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hidden="1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hidden="1"/>
    <row r="106" hidden="1"/>
    <row r="107" hidden="1"/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129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26.25" customHeight="1">
      <c r="A112" s="39"/>
      <c r="B112" s="40"/>
      <c r="C112" s="41"/>
      <c r="D112" s="41"/>
      <c r="E112" s="175" t="str">
        <f>E7</f>
        <v>Prostor mytí, objekt myčky a OLK – rozšíření -1.etapy stavby Revitalizace areálu TSHB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116</v>
      </c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6.5" customHeight="1">
      <c r="A114" s="39"/>
      <c r="B114" s="40"/>
      <c r="C114" s="41"/>
      <c r="D114" s="41"/>
      <c r="E114" s="77" t="str">
        <f>E9</f>
        <v xml:space="preserve">SO 04 - 2 - Kanalizace </v>
      </c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6.96" customHeight="1">
      <c r="A115" s="39"/>
      <c r="B115" s="40"/>
      <c r="C115" s="41"/>
      <c r="D115" s="41"/>
      <c r="E115" s="41"/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2" customHeight="1">
      <c r="A116" s="39"/>
      <c r="B116" s="40"/>
      <c r="C116" s="33" t="s">
        <v>20</v>
      </c>
      <c r="D116" s="41"/>
      <c r="E116" s="41"/>
      <c r="F116" s="28" t="str">
        <f>F12</f>
        <v xml:space="preserve"> </v>
      </c>
      <c r="G116" s="41"/>
      <c r="H116" s="41"/>
      <c r="I116" s="33" t="s">
        <v>22</v>
      </c>
      <c r="J116" s="80" t="str">
        <f>IF(J12="","",J12)</f>
        <v>18. 5. 2026</v>
      </c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5.15" customHeight="1">
      <c r="A118" s="39"/>
      <c r="B118" s="40"/>
      <c r="C118" s="33" t="s">
        <v>24</v>
      </c>
      <c r="D118" s="41"/>
      <c r="E118" s="41"/>
      <c r="F118" s="28" t="str">
        <f>E15</f>
        <v>Technické služby Havlíčkův Brod</v>
      </c>
      <c r="G118" s="41"/>
      <c r="H118" s="41"/>
      <c r="I118" s="33" t="s">
        <v>31</v>
      </c>
      <c r="J118" s="37" t="str">
        <f>E21</f>
        <v>Marta Novotná</v>
      </c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5.15" customHeight="1">
      <c r="A119" s="39"/>
      <c r="B119" s="40"/>
      <c r="C119" s="33" t="s">
        <v>29</v>
      </c>
      <c r="D119" s="41"/>
      <c r="E119" s="41"/>
      <c r="F119" s="28" t="str">
        <f>IF(E18="","",E18)</f>
        <v>Vyplň údaj</v>
      </c>
      <c r="G119" s="41"/>
      <c r="H119" s="41"/>
      <c r="I119" s="33" t="s">
        <v>35</v>
      </c>
      <c r="J119" s="37" t="str">
        <f>E24</f>
        <v xml:space="preserve"> </v>
      </c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0.32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11" customFormat="1" ht="29.28" customHeight="1">
      <c r="A121" s="192"/>
      <c r="B121" s="193"/>
      <c r="C121" s="194" t="s">
        <v>130</v>
      </c>
      <c r="D121" s="195" t="s">
        <v>62</v>
      </c>
      <c r="E121" s="195" t="s">
        <v>58</v>
      </c>
      <c r="F121" s="195" t="s">
        <v>59</v>
      </c>
      <c r="G121" s="195" t="s">
        <v>131</v>
      </c>
      <c r="H121" s="195" t="s">
        <v>132</v>
      </c>
      <c r="I121" s="195" t="s">
        <v>133</v>
      </c>
      <c r="J121" s="196" t="s">
        <v>123</v>
      </c>
      <c r="K121" s="197" t="s">
        <v>134</v>
      </c>
      <c r="L121" s="198"/>
      <c r="M121" s="101" t="s">
        <v>1</v>
      </c>
      <c r="N121" s="102" t="s">
        <v>41</v>
      </c>
      <c r="O121" s="102" t="s">
        <v>135</v>
      </c>
      <c r="P121" s="102" t="s">
        <v>136</v>
      </c>
      <c r="Q121" s="102" t="s">
        <v>137</v>
      </c>
      <c r="R121" s="102" t="s">
        <v>138</v>
      </c>
      <c r="S121" s="102" t="s">
        <v>139</v>
      </c>
      <c r="T121" s="103" t="s">
        <v>140</v>
      </c>
      <c r="U121" s="192"/>
      <c r="V121" s="192"/>
      <c r="W121" s="192"/>
      <c r="X121" s="192"/>
      <c r="Y121" s="192"/>
      <c r="Z121" s="192"/>
      <c r="AA121" s="192"/>
      <c r="AB121" s="192"/>
      <c r="AC121" s="192"/>
      <c r="AD121" s="192"/>
      <c r="AE121" s="192"/>
    </row>
    <row r="122" s="2" customFormat="1" ht="22.8" customHeight="1">
      <c r="A122" s="39"/>
      <c r="B122" s="40"/>
      <c r="C122" s="108" t="s">
        <v>141</v>
      </c>
      <c r="D122" s="41"/>
      <c r="E122" s="41"/>
      <c r="F122" s="41"/>
      <c r="G122" s="41"/>
      <c r="H122" s="41"/>
      <c r="I122" s="41"/>
      <c r="J122" s="199">
        <f>BK122</f>
        <v>0</v>
      </c>
      <c r="K122" s="41"/>
      <c r="L122" s="45"/>
      <c r="M122" s="104"/>
      <c r="N122" s="200"/>
      <c r="O122" s="105"/>
      <c r="P122" s="201">
        <f>P123</f>
        <v>0</v>
      </c>
      <c r="Q122" s="105"/>
      <c r="R122" s="201">
        <f>R123</f>
        <v>39.692006690000007</v>
      </c>
      <c r="S122" s="105"/>
      <c r="T122" s="202">
        <f>T123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76</v>
      </c>
      <c r="AU122" s="18" t="s">
        <v>125</v>
      </c>
      <c r="BK122" s="203">
        <f>BK123</f>
        <v>0</v>
      </c>
    </row>
    <row r="123" s="12" customFormat="1" ht="25.92" customHeight="1">
      <c r="A123" s="12"/>
      <c r="B123" s="204"/>
      <c r="C123" s="205"/>
      <c r="D123" s="206" t="s">
        <v>76</v>
      </c>
      <c r="E123" s="207" t="s">
        <v>142</v>
      </c>
      <c r="F123" s="207" t="s">
        <v>210</v>
      </c>
      <c r="G123" s="205"/>
      <c r="H123" s="205"/>
      <c r="I123" s="208"/>
      <c r="J123" s="209">
        <f>BK123</f>
        <v>0</v>
      </c>
      <c r="K123" s="205"/>
      <c r="L123" s="210"/>
      <c r="M123" s="211"/>
      <c r="N123" s="212"/>
      <c r="O123" s="212"/>
      <c r="P123" s="213">
        <f>P124+P178+P184+P194+P251</f>
        <v>0</v>
      </c>
      <c r="Q123" s="212"/>
      <c r="R123" s="213">
        <f>R124+R178+R184+R194+R251</f>
        <v>39.692006690000007</v>
      </c>
      <c r="S123" s="212"/>
      <c r="T123" s="214">
        <f>T124+T178+T184+T194+T251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15" t="s">
        <v>85</v>
      </c>
      <c r="AT123" s="216" t="s">
        <v>76</v>
      </c>
      <c r="AU123" s="216" t="s">
        <v>77</v>
      </c>
      <c r="AY123" s="215" t="s">
        <v>144</v>
      </c>
      <c r="BK123" s="217">
        <f>BK124+BK178+BK184+BK194+BK251</f>
        <v>0</v>
      </c>
    </row>
    <row r="124" s="12" customFormat="1" ht="22.8" customHeight="1">
      <c r="A124" s="12"/>
      <c r="B124" s="204"/>
      <c r="C124" s="205"/>
      <c r="D124" s="206" t="s">
        <v>76</v>
      </c>
      <c r="E124" s="218" t="s">
        <v>85</v>
      </c>
      <c r="F124" s="218" t="s">
        <v>211</v>
      </c>
      <c r="G124" s="205"/>
      <c r="H124" s="205"/>
      <c r="I124" s="208"/>
      <c r="J124" s="219">
        <f>BK124</f>
        <v>0</v>
      </c>
      <c r="K124" s="205"/>
      <c r="L124" s="210"/>
      <c r="M124" s="211"/>
      <c r="N124" s="212"/>
      <c r="O124" s="212"/>
      <c r="P124" s="213">
        <f>SUM(P125:P177)</f>
        <v>0</v>
      </c>
      <c r="Q124" s="212"/>
      <c r="R124" s="213">
        <f>SUM(R125:R177)</f>
        <v>0.19070769999999998</v>
      </c>
      <c r="S124" s="212"/>
      <c r="T124" s="214">
        <f>SUM(T125:T177)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15" t="s">
        <v>85</v>
      </c>
      <c r="AT124" s="216" t="s">
        <v>76</v>
      </c>
      <c r="AU124" s="216" t="s">
        <v>85</v>
      </c>
      <c r="AY124" s="215" t="s">
        <v>144</v>
      </c>
      <c r="BK124" s="217">
        <f>SUM(BK125:BK177)</f>
        <v>0</v>
      </c>
    </row>
    <row r="125" s="2" customFormat="1" ht="33" customHeight="1">
      <c r="A125" s="39"/>
      <c r="B125" s="40"/>
      <c r="C125" s="220" t="s">
        <v>85</v>
      </c>
      <c r="D125" s="220" t="s">
        <v>147</v>
      </c>
      <c r="E125" s="221" t="s">
        <v>477</v>
      </c>
      <c r="F125" s="222" t="s">
        <v>478</v>
      </c>
      <c r="G125" s="223" t="s">
        <v>229</v>
      </c>
      <c r="H125" s="224">
        <v>11.878</v>
      </c>
      <c r="I125" s="225"/>
      <c r="J125" s="226">
        <f>ROUND(I125*H125,2)</f>
        <v>0</v>
      </c>
      <c r="K125" s="227"/>
      <c r="L125" s="45"/>
      <c r="M125" s="228" t="s">
        <v>1</v>
      </c>
      <c r="N125" s="229" t="s">
        <v>42</v>
      </c>
      <c r="O125" s="92"/>
      <c r="P125" s="230">
        <f>O125*H125</f>
        <v>0</v>
      </c>
      <c r="Q125" s="230">
        <v>0</v>
      </c>
      <c r="R125" s="230">
        <f>Q125*H125</f>
        <v>0</v>
      </c>
      <c r="S125" s="230">
        <v>0</v>
      </c>
      <c r="T125" s="231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32" t="s">
        <v>143</v>
      </c>
      <c r="AT125" s="232" t="s">
        <v>147</v>
      </c>
      <c r="AU125" s="232" t="s">
        <v>87</v>
      </c>
      <c r="AY125" s="18" t="s">
        <v>144</v>
      </c>
      <c r="BE125" s="233">
        <f>IF(N125="základní",J125,0)</f>
        <v>0</v>
      </c>
      <c r="BF125" s="233">
        <f>IF(N125="snížená",J125,0)</f>
        <v>0</v>
      </c>
      <c r="BG125" s="233">
        <f>IF(N125="zákl. přenesená",J125,0)</f>
        <v>0</v>
      </c>
      <c r="BH125" s="233">
        <f>IF(N125="sníž. přenesená",J125,0)</f>
        <v>0</v>
      </c>
      <c r="BI125" s="233">
        <f>IF(N125="nulová",J125,0)</f>
        <v>0</v>
      </c>
      <c r="BJ125" s="18" t="s">
        <v>85</v>
      </c>
      <c r="BK125" s="233">
        <f>ROUND(I125*H125,2)</f>
        <v>0</v>
      </c>
      <c r="BL125" s="18" t="s">
        <v>143</v>
      </c>
      <c r="BM125" s="232" t="s">
        <v>821</v>
      </c>
    </row>
    <row r="126" s="13" customFormat="1">
      <c r="A126" s="13"/>
      <c r="B126" s="243"/>
      <c r="C126" s="244"/>
      <c r="D126" s="234" t="s">
        <v>216</v>
      </c>
      <c r="E126" s="245" t="s">
        <v>1</v>
      </c>
      <c r="F126" s="246" t="s">
        <v>822</v>
      </c>
      <c r="G126" s="244"/>
      <c r="H126" s="247">
        <v>4.1859999999999999</v>
      </c>
      <c r="I126" s="248"/>
      <c r="J126" s="244"/>
      <c r="K126" s="244"/>
      <c r="L126" s="249"/>
      <c r="M126" s="250"/>
      <c r="N126" s="251"/>
      <c r="O126" s="251"/>
      <c r="P126" s="251"/>
      <c r="Q126" s="251"/>
      <c r="R126" s="251"/>
      <c r="S126" s="251"/>
      <c r="T126" s="252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53" t="s">
        <v>216</v>
      </c>
      <c r="AU126" s="253" t="s">
        <v>87</v>
      </c>
      <c r="AV126" s="13" t="s">
        <v>87</v>
      </c>
      <c r="AW126" s="13" t="s">
        <v>34</v>
      </c>
      <c r="AX126" s="13" t="s">
        <v>77</v>
      </c>
      <c r="AY126" s="253" t="s">
        <v>144</v>
      </c>
    </row>
    <row r="127" s="13" customFormat="1">
      <c r="A127" s="13"/>
      <c r="B127" s="243"/>
      <c r="C127" s="244"/>
      <c r="D127" s="234" t="s">
        <v>216</v>
      </c>
      <c r="E127" s="245" t="s">
        <v>1</v>
      </c>
      <c r="F127" s="246" t="s">
        <v>823</v>
      </c>
      <c r="G127" s="244"/>
      <c r="H127" s="247">
        <v>56.418999999999997</v>
      </c>
      <c r="I127" s="248"/>
      <c r="J127" s="244"/>
      <c r="K127" s="244"/>
      <c r="L127" s="249"/>
      <c r="M127" s="250"/>
      <c r="N127" s="251"/>
      <c r="O127" s="251"/>
      <c r="P127" s="251"/>
      <c r="Q127" s="251"/>
      <c r="R127" s="251"/>
      <c r="S127" s="251"/>
      <c r="T127" s="252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53" t="s">
        <v>216</v>
      </c>
      <c r="AU127" s="253" t="s">
        <v>87</v>
      </c>
      <c r="AV127" s="13" t="s">
        <v>87</v>
      </c>
      <c r="AW127" s="13" t="s">
        <v>34</v>
      </c>
      <c r="AX127" s="13" t="s">
        <v>77</v>
      </c>
      <c r="AY127" s="253" t="s">
        <v>144</v>
      </c>
    </row>
    <row r="128" s="13" customFormat="1">
      <c r="A128" s="13"/>
      <c r="B128" s="243"/>
      <c r="C128" s="244"/>
      <c r="D128" s="234" t="s">
        <v>216</v>
      </c>
      <c r="E128" s="245" t="s">
        <v>1</v>
      </c>
      <c r="F128" s="246" t="s">
        <v>824</v>
      </c>
      <c r="G128" s="244"/>
      <c r="H128" s="247">
        <v>46.655999999999999</v>
      </c>
      <c r="I128" s="248"/>
      <c r="J128" s="244"/>
      <c r="K128" s="244"/>
      <c r="L128" s="249"/>
      <c r="M128" s="250"/>
      <c r="N128" s="251"/>
      <c r="O128" s="251"/>
      <c r="P128" s="251"/>
      <c r="Q128" s="251"/>
      <c r="R128" s="251"/>
      <c r="S128" s="251"/>
      <c r="T128" s="252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53" t="s">
        <v>216</v>
      </c>
      <c r="AU128" s="253" t="s">
        <v>87</v>
      </c>
      <c r="AV128" s="13" t="s">
        <v>87</v>
      </c>
      <c r="AW128" s="13" t="s">
        <v>34</v>
      </c>
      <c r="AX128" s="13" t="s">
        <v>77</v>
      </c>
      <c r="AY128" s="253" t="s">
        <v>144</v>
      </c>
    </row>
    <row r="129" s="13" customFormat="1">
      <c r="A129" s="13"/>
      <c r="B129" s="243"/>
      <c r="C129" s="244"/>
      <c r="D129" s="234" t="s">
        <v>216</v>
      </c>
      <c r="E129" s="245" t="s">
        <v>1</v>
      </c>
      <c r="F129" s="246" t="s">
        <v>825</v>
      </c>
      <c r="G129" s="244"/>
      <c r="H129" s="247">
        <v>11.52</v>
      </c>
      <c r="I129" s="248"/>
      <c r="J129" s="244"/>
      <c r="K129" s="244"/>
      <c r="L129" s="249"/>
      <c r="M129" s="250"/>
      <c r="N129" s="251"/>
      <c r="O129" s="251"/>
      <c r="P129" s="251"/>
      <c r="Q129" s="251"/>
      <c r="R129" s="251"/>
      <c r="S129" s="251"/>
      <c r="T129" s="25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53" t="s">
        <v>216</v>
      </c>
      <c r="AU129" s="253" t="s">
        <v>87</v>
      </c>
      <c r="AV129" s="13" t="s">
        <v>87</v>
      </c>
      <c r="AW129" s="13" t="s">
        <v>34</v>
      </c>
      <c r="AX129" s="13" t="s">
        <v>77</v>
      </c>
      <c r="AY129" s="253" t="s">
        <v>144</v>
      </c>
    </row>
    <row r="130" s="15" customFormat="1">
      <c r="A130" s="15"/>
      <c r="B130" s="284"/>
      <c r="C130" s="285"/>
      <c r="D130" s="234" t="s">
        <v>216</v>
      </c>
      <c r="E130" s="286" t="s">
        <v>465</v>
      </c>
      <c r="F130" s="287" t="s">
        <v>483</v>
      </c>
      <c r="G130" s="285"/>
      <c r="H130" s="288">
        <v>118.78099999999999</v>
      </c>
      <c r="I130" s="289"/>
      <c r="J130" s="285"/>
      <c r="K130" s="285"/>
      <c r="L130" s="290"/>
      <c r="M130" s="291"/>
      <c r="N130" s="292"/>
      <c r="O130" s="292"/>
      <c r="P130" s="292"/>
      <c r="Q130" s="292"/>
      <c r="R130" s="292"/>
      <c r="S130" s="292"/>
      <c r="T130" s="293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T130" s="294" t="s">
        <v>216</v>
      </c>
      <c r="AU130" s="294" t="s">
        <v>87</v>
      </c>
      <c r="AV130" s="15" t="s">
        <v>159</v>
      </c>
      <c r="AW130" s="15" t="s">
        <v>34</v>
      </c>
      <c r="AX130" s="15" t="s">
        <v>77</v>
      </c>
      <c r="AY130" s="294" t="s">
        <v>144</v>
      </c>
    </row>
    <row r="131" s="13" customFormat="1">
      <c r="A131" s="13"/>
      <c r="B131" s="243"/>
      <c r="C131" s="244"/>
      <c r="D131" s="234" t="s">
        <v>216</v>
      </c>
      <c r="E131" s="245" t="s">
        <v>1</v>
      </c>
      <c r="F131" s="246" t="s">
        <v>826</v>
      </c>
      <c r="G131" s="244"/>
      <c r="H131" s="247">
        <v>11.878</v>
      </c>
      <c r="I131" s="248"/>
      <c r="J131" s="244"/>
      <c r="K131" s="244"/>
      <c r="L131" s="249"/>
      <c r="M131" s="250"/>
      <c r="N131" s="251"/>
      <c r="O131" s="251"/>
      <c r="P131" s="251"/>
      <c r="Q131" s="251"/>
      <c r="R131" s="251"/>
      <c r="S131" s="251"/>
      <c r="T131" s="25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53" t="s">
        <v>216</v>
      </c>
      <c r="AU131" s="253" t="s">
        <v>87</v>
      </c>
      <c r="AV131" s="13" t="s">
        <v>87</v>
      </c>
      <c r="AW131" s="13" t="s">
        <v>34</v>
      </c>
      <c r="AX131" s="13" t="s">
        <v>85</v>
      </c>
      <c r="AY131" s="253" t="s">
        <v>144</v>
      </c>
    </row>
    <row r="132" s="2" customFormat="1" ht="37.8" customHeight="1">
      <c r="A132" s="39"/>
      <c r="B132" s="40"/>
      <c r="C132" s="220" t="s">
        <v>87</v>
      </c>
      <c r="D132" s="220" t="s">
        <v>147</v>
      </c>
      <c r="E132" s="221" t="s">
        <v>485</v>
      </c>
      <c r="F132" s="222" t="s">
        <v>486</v>
      </c>
      <c r="G132" s="223" t="s">
        <v>229</v>
      </c>
      <c r="H132" s="224">
        <v>11.878</v>
      </c>
      <c r="I132" s="225"/>
      <c r="J132" s="226">
        <f>ROUND(I132*H132,2)</f>
        <v>0</v>
      </c>
      <c r="K132" s="227"/>
      <c r="L132" s="45"/>
      <c r="M132" s="228" t="s">
        <v>1</v>
      </c>
      <c r="N132" s="229" t="s">
        <v>42</v>
      </c>
      <c r="O132" s="92"/>
      <c r="P132" s="230">
        <f>O132*H132</f>
        <v>0</v>
      </c>
      <c r="Q132" s="230">
        <v>0</v>
      </c>
      <c r="R132" s="230">
        <f>Q132*H132</f>
        <v>0</v>
      </c>
      <c r="S132" s="230">
        <v>0</v>
      </c>
      <c r="T132" s="231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2" t="s">
        <v>143</v>
      </c>
      <c r="AT132" s="232" t="s">
        <v>147</v>
      </c>
      <c r="AU132" s="232" t="s">
        <v>87</v>
      </c>
      <c r="AY132" s="18" t="s">
        <v>144</v>
      </c>
      <c r="BE132" s="233">
        <f>IF(N132="základní",J132,0)</f>
        <v>0</v>
      </c>
      <c r="BF132" s="233">
        <f>IF(N132="snížená",J132,0)</f>
        <v>0</v>
      </c>
      <c r="BG132" s="233">
        <f>IF(N132="zákl. přenesená",J132,0)</f>
        <v>0</v>
      </c>
      <c r="BH132" s="233">
        <f>IF(N132="sníž. přenesená",J132,0)</f>
        <v>0</v>
      </c>
      <c r="BI132" s="233">
        <f>IF(N132="nulová",J132,0)</f>
        <v>0</v>
      </c>
      <c r="BJ132" s="18" t="s">
        <v>85</v>
      </c>
      <c r="BK132" s="233">
        <f>ROUND(I132*H132,2)</f>
        <v>0</v>
      </c>
      <c r="BL132" s="18" t="s">
        <v>143</v>
      </c>
      <c r="BM132" s="232" t="s">
        <v>827</v>
      </c>
    </row>
    <row r="133" s="16" customFormat="1">
      <c r="A133" s="16"/>
      <c r="B133" s="295"/>
      <c r="C133" s="296"/>
      <c r="D133" s="234" t="s">
        <v>216</v>
      </c>
      <c r="E133" s="297" t="s">
        <v>1</v>
      </c>
      <c r="F133" s="298" t="s">
        <v>828</v>
      </c>
      <c r="G133" s="296"/>
      <c r="H133" s="297" t="s">
        <v>1</v>
      </c>
      <c r="I133" s="299"/>
      <c r="J133" s="296"/>
      <c r="K133" s="296"/>
      <c r="L133" s="300"/>
      <c r="M133" s="301"/>
      <c r="N133" s="302"/>
      <c r="O133" s="302"/>
      <c r="P133" s="302"/>
      <c r="Q133" s="302"/>
      <c r="R133" s="302"/>
      <c r="S133" s="302"/>
      <c r="T133" s="303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T133" s="304" t="s">
        <v>216</v>
      </c>
      <c r="AU133" s="304" t="s">
        <v>87</v>
      </c>
      <c r="AV133" s="16" t="s">
        <v>85</v>
      </c>
      <c r="AW133" s="16" t="s">
        <v>34</v>
      </c>
      <c r="AX133" s="16" t="s">
        <v>77</v>
      </c>
      <c r="AY133" s="304" t="s">
        <v>144</v>
      </c>
    </row>
    <row r="134" s="13" customFormat="1">
      <c r="A134" s="13"/>
      <c r="B134" s="243"/>
      <c r="C134" s="244"/>
      <c r="D134" s="234" t="s">
        <v>216</v>
      </c>
      <c r="E134" s="245" t="s">
        <v>1</v>
      </c>
      <c r="F134" s="246" t="s">
        <v>829</v>
      </c>
      <c r="G134" s="244"/>
      <c r="H134" s="247">
        <v>11.878</v>
      </c>
      <c r="I134" s="248"/>
      <c r="J134" s="244"/>
      <c r="K134" s="244"/>
      <c r="L134" s="249"/>
      <c r="M134" s="250"/>
      <c r="N134" s="251"/>
      <c r="O134" s="251"/>
      <c r="P134" s="251"/>
      <c r="Q134" s="251"/>
      <c r="R134" s="251"/>
      <c r="S134" s="251"/>
      <c r="T134" s="252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53" t="s">
        <v>216</v>
      </c>
      <c r="AU134" s="253" t="s">
        <v>87</v>
      </c>
      <c r="AV134" s="13" t="s">
        <v>87</v>
      </c>
      <c r="AW134" s="13" t="s">
        <v>34</v>
      </c>
      <c r="AX134" s="13" t="s">
        <v>85</v>
      </c>
      <c r="AY134" s="253" t="s">
        <v>144</v>
      </c>
    </row>
    <row r="135" s="2" customFormat="1" ht="33" customHeight="1">
      <c r="A135" s="39"/>
      <c r="B135" s="40"/>
      <c r="C135" s="220" t="s">
        <v>159</v>
      </c>
      <c r="D135" s="220" t="s">
        <v>147</v>
      </c>
      <c r="E135" s="221" t="s">
        <v>489</v>
      </c>
      <c r="F135" s="222" t="s">
        <v>490</v>
      </c>
      <c r="G135" s="223" t="s">
        <v>229</v>
      </c>
      <c r="H135" s="224">
        <v>41.573</v>
      </c>
      <c r="I135" s="225"/>
      <c r="J135" s="226">
        <f>ROUND(I135*H135,2)</f>
        <v>0</v>
      </c>
      <c r="K135" s="227"/>
      <c r="L135" s="45"/>
      <c r="M135" s="228" t="s">
        <v>1</v>
      </c>
      <c r="N135" s="229" t="s">
        <v>42</v>
      </c>
      <c r="O135" s="92"/>
      <c r="P135" s="230">
        <f>O135*H135</f>
        <v>0</v>
      </c>
      <c r="Q135" s="230">
        <v>0</v>
      </c>
      <c r="R135" s="230">
        <f>Q135*H135</f>
        <v>0</v>
      </c>
      <c r="S135" s="230">
        <v>0</v>
      </c>
      <c r="T135" s="231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2" t="s">
        <v>143</v>
      </c>
      <c r="AT135" s="232" t="s">
        <v>147</v>
      </c>
      <c r="AU135" s="232" t="s">
        <v>87</v>
      </c>
      <c r="AY135" s="18" t="s">
        <v>144</v>
      </c>
      <c r="BE135" s="233">
        <f>IF(N135="základní",J135,0)</f>
        <v>0</v>
      </c>
      <c r="BF135" s="233">
        <f>IF(N135="snížená",J135,0)</f>
        <v>0</v>
      </c>
      <c r="BG135" s="233">
        <f>IF(N135="zákl. přenesená",J135,0)</f>
        <v>0</v>
      </c>
      <c r="BH135" s="233">
        <f>IF(N135="sníž. přenesená",J135,0)</f>
        <v>0</v>
      </c>
      <c r="BI135" s="233">
        <f>IF(N135="nulová",J135,0)</f>
        <v>0</v>
      </c>
      <c r="BJ135" s="18" t="s">
        <v>85</v>
      </c>
      <c r="BK135" s="233">
        <f>ROUND(I135*H135,2)</f>
        <v>0</v>
      </c>
      <c r="BL135" s="18" t="s">
        <v>143</v>
      </c>
      <c r="BM135" s="232" t="s">
        <v>830</v>
      </c>
    </row>
    <row r="136" s="16" customFormat="1">
      <c r="A136" s="16"/>
      <c r="B136" s="295"/>
      <c r="C136" s="296"/>
      <c r="D136" s="234" t="s">
        <v>216</v>
      </c>
      <c r="E136" s="297" t="s">
        <v>1</v>
      </c>
      <c r="F136" s="298" t="s">
        <v>831</v>
      </c>
      <c r="G136" s="296"/>
      <c r="H136" s="297" t="s">
        <v>1</v>
      </c>
      <c r="I136" s="299"/>
      <c r="J136" s="296"/>
      <c r="K136" s="296"/>
      <c r="L136" s="300"/>
      <c r="M136" s="301"/>
      <c r="N136" s="302"/>
      <c r="O136" s="302"/>
      <c r="P136" s="302"/>
      <c r="Q136" s="302"/>
      <c r="R136" s="302"/>
      <c r="S136" s="302"/>
      <c r="T136" s="303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T136" s="304" t="s">
        <v>216</v>
      </c>
      <c r="AU136" s="304" t="s">
        <v>87</v>
      </c>
      <c r="AV136" s="16" t="s">
        <v>85</v>
      </c>
      <c r="AW136" s="16" t="s">
        <v>34</v>
      </c>
      <c r="AX136" s="16" t="s">
        <v>77</v>
      </c>
      <c r="AY136" s="304" t="s">
        <v>144</v>
      </c>
    </row>
    <row r="137" s="13" customFormat="1">
      <c r="A137" s="13"/>
      <c r="B137" s="243"/>
      <c r="C137" s="244"/>
      <c r="D137" s="234" t="s">
        <v>216</v>
      </c>
      <c r="E137" s="245" t="s">
        <v>1</v>
      </c>
      <c r="F137" s="246" t="s">
        <v>832</v>
      </c>
      <c r="G137" s="244"/>
      <c r="H137" s="247">
        <v>41.573</v>
      </c>
      <c r="I137" s="248"/>
      <c r="J137" s="244"/>
      <c r="K137" s="244"/>
      <c r="L137" s="249"/>
      <c r="M137" s="250"/>
      <c r="N137" s="251"/>
      <c r="O137" s="251"/>
      <c r="P137" s="251"/>
      <c r="Q137" s="251"/>
      <c r="R137" s="251"/>
      <c r="S137" s="251"/>
      <c r="T137" s="25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53" t="s">
        <v>216</v>
      </c>
      <c r="AU137" s="253" t="s">
        <v>87</v>
      </c>
      <c r="AV137" s="13" t="s">
        <v>87</v>
      </c>
      <c r="AW137" s="13" t="s">
        <v>34</v>
      </c>
      <c r="AX137" s="13" t="s">
        <v>85</v>
      </c>
      <c r="AY137" s="253" t="s">
        <v>144</v>
      </c>
    </row>
    <row r="138" s="2" customFormat="1" ht="33" customHeight="1">
      <c r="A138" s="39"/>
      <c r="B138" s="40"/>
      <c r="C138" s="220" t="s">
        <v>143</v>
      </c>
      <c r="D138" s="220" t="s">
        <v>147</v>
      </c>
      <c r="E138" s="221" t="s">
        <v>493</v>
      </c>
      <c r="F138" s="222" t="s">
        <v>494</v>
      </c>
      <c r="G138" s="223" t="s">
        <v>229</v>
      </c>
      <c r="H138" s="224">
        <v>41.573</v>
      </c>
      <c r="I138" s="225"/>
      <c r="J138" s="226">
        <f>ROUND(I138*H138,2)</f>
        <v>0</v>
      </c>
      <c r="K138" s="227"/>
      <c r="L138" s="45"/>
      <c r="M138" s="228" t="s">
        <v>1</v>
      </c>
      <c r="N138" s="229" t="s">
        <v>42</v>
      </c>
      <c r="O138" s="92"/>
      <c r="P138" s="230">
        <f>O138*H138</f>
        <v>0</v>
      </c>
      <c r="Q138" s="230">
        <v>0</v>
      </c>
      <c r="R138" s="230">
        <f>Q138*H138</f>
        <v>0</v>
      </c>
      <c r="S138" s="230">
        <v>0</v>
      </c>
      <c r="T138" s="231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2" t="s">
        <v>143</v>
      </c>
      <c r="AT138" s="232" t="s">
        <v>147</v>
      </c>
      <c r="AU138" s="232" t="s">
        <v>87</v>
      </c>
      <c r="AY138" s="18" t="s">
        <v>144</v>
      </c>
      <c r="BE138" s="233">
        <f>IF(N138="základní",J138,0)</f>
        <v>0</v>
      </c>
      <c r="BF138" s="233">
        <f>IF(N138="snížená",J138,0)</f>
        <v>0</v>
      </c>
      <c r="BG138" s="233">
        <f>IF(N138="zákl. přenesená",J138,0)</f>
        <v>0</v>
      </c>
      <c r="BH138" s="233">
        <f>IF(N138="sníž. přenesená",J138,0)</f>
        <v>0</v>
      </c>
      <c r="BI138" s="233">
        <f>IF(N138="nulová",J138,0)</f>
        <v>0</v>
      </c>
      <c r="BJ138" s="18" t="s">
        <v>85</v>
      </c>
      <c r="BK138" s="233">
        <f>ROUND(I138*H138,2)</f>
        <v>0</v>
      </c>
      <c r="BL138" s="18" t="s">
        <v>143</v>
      </c>
      <c r="BM138" s="232" t="s">
        <v>833</v>
      </c>
    </row>
    <row r="139" s="16" customFormat="1">
      <c r="A139" s="16"/>
      <c r="B139" s="295"/>
      <c r="C139" s="296"/>
      <c r="D139" s="234" t="s">
        <v>216</v>
      </c>
      <c r="E139" s="297" t="s">
        <v>1</v>
      </c>
      <c r="F139" s="298" t="s">
        <v>834</v>
      </c>
      <c r="G139" s="296"/>
      <c r="H139" s="297" t="s">
        <v>1</v>
      </c>
      <c r="I139" s="299"/>
      <c r="J139" s="296"/>
      <c r="K139" s="296"/>
      <c r="L139" s="300"/>
      <c r="M139" s="301"/>
      <c r="N139" s="302"/>
      <c r="O139" s="302"/>
      <c r="P139" s="302"/>
      <c r="Q139" s="302"/>
      <c r="R139" s="302"/>
      <c r="S139" s="302"/>
      <c r="T139" s="303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T139" s="304" t="s">
        <v>216</v>
      </c>
      <c r="AU139" s="304" t="s">
        <v>87</v>
      </c>
      <c r="AV139" s="16" t="s">
        <v>85</v>
      </c>
      <c r="AW139" s="16" t="s">
        <v>34</v>
      </c>
      <c r="AX139" s="16" t="s">
        <v>77</v>
      </c>
      <c r="AY139" s="304" t="s">
        <v>144</v>
      </c>
    </row>
    <row r="140" s="13" customFormat="1">
      <c r="A140" s="13"/>
      <c r="B140" s="243"/>
      <c r="C140" s="244"/>
      <c r="D140" s="234" t="s">
        <v>216</v>
      </c>
      <c r="E140" s="245" t="s">
        <v>1</v>
      </c>
      <c r="F140" s="246" t="s">
        <v>832</v>
      </c>
      <c r="G140" s="244"/>
      <c r="H140" s="247">
        <v>41.573</v>
      </c>
      <c r="I140" s="248"/>
      <c r="J140" s="244"/>
      <c r="K140" s="244"/>
      <c r="L140" s="249"/>
      <c r="M140" s="250"/>
      <c r="N140" s="251"/>
      <c r="O140" s="251"/>
      <c r="P140" s="251"/>
      <c r="Q140" s="251"/>
      <c r="R140" s="251"/>
      <c r="S140" s="251"/>
      <c r="T140" s="252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53" t="s">
        <v>216</v>
      </c>
      <c r="AU140" s="253" t="s">
        <v>87</v>
      </c>
      <c r="AV140" s="13" t="s">
        <v>87</v>
      </c>
      <c r="AW140" s="13" t="s">
        <v>34</v>
      </c>
      <c r="AX140" s="13" t="s">
        <v>85</v>
      </c>
      <c r="AY140" s="253" t="s">
        <v>144</v>
      </c>
    </row>
    <row r="141" s="2" customFormat="1" ht="33" customHeight="1">
      <c r="A141" s="39"/>
      <c r="B141" s="40"/>
      <c r="C141" s="220" t="s">
        <v>168</v>
      </c>
      <c r="D141" s="220" t="s">
        <v>147</v>
      </c>
      <c r="E141" s="221" t="s">
        <v>497</v>
      </c>
      <c r="F141" s="222" t="s">
        <v>498</v>
      </c>
      <c r="G141" s="223" t="s">
        <v>229</v>
      </c>
      <c r="H141" s="224">
        <v>11.878</v>
      </c>
      <c r="I141" s="225"/>
      <c r="J141" s="226">
        <f>ROUND(I141*H141,2)</f>
        <v>0</v>
      </c>
      <c r="K141" s="227"/>
      <c r="L141" s="45"/>
      <c r="M141" s="228" t="s">
        <v>1</v>
      </c>
      <c r="N141" s="229" t="s">
        <v>42</v>
      </c>
      <c r="O141" s="92"/>
      <c r="P141" s="230">
        <f>O141*H141</f>
        <v>0</v>
      </c>
      <c r="Q141" s="230">
        <v>0</v>
      </c>
      <c r="R141" s="230">
        <f>Q141*H141</f>
        <v>0</v>
      </c>
      <c r="S141" s="230">
        <v>0</v>
      </c>
      <c r="T141" s="231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2" t="s">
        <v>143</v>
      </c>
      <c r="AT141" s="232" t="s">
        <v>147</v>
      </c>
      <c r="AU141" s="232" t="s">
        <v>87</v>
      </c>
      <c r="AY141" s="18" t="s">
        <v>144</v>
      </c>
      <c r="BE141" s="233">
        <f>IF(N141="základní",J141,0)</f>
        <v>0</v>
      </c>
      <c r="BF141" s="233">
        <f>IF(N141="snížená",J141,0)</f>
        <v>0</v>
      </c>
      <c r="BG141" s="233">
        <f>IF(N141="zákl. přenesená",J141,0)</f>
        <v>0</v>
      </c>
      <c r="BH141" s="233">
        <f>IF(N141="sníž. přenesená",J141,0)</f>
        <v>0</v>
      </c>
      <c r="BI141" s="233">
        <f>IF(N141="nulová",J141,0)</f>
        <v>0</v>
      </c>
      <c r="BJ141" s="18" t="s">
        <v>85</v>
      </c>
      <c r="BK141" s="233">
        <f>ROUND(I141*H141,2)</f>
        <v>0</v>
      </c>
      <c r="BL141" s="18" t="s">
        <v>143</v>
      </c>
      <c r="BM141" s="232" t="s">
        <v>835</v>
      </c>
    </row>
    <row r="142" s="16" customFormat="1">
      <c r="A142" s="16"/>
      <c r="B142" s="295"/>
      <c r="C142" s="296"/>
      <c r="D142" s="234" t="s">
        <v>216</v>
      </c>
      <c r="E142" s="297" t="s">
        <v>1</v>
      </c>
      <c r="F142" s="298" t="s">
        <v>836</v>
      </c>
      <c r="G142" s="296"/>
      <c r="H142" s="297" t="s">
        <v>1</v>
      </c>
      <c r="I142" s="299"/>
      <c r="J142" s="296"/>
      <c r="K142" s="296"/>
      <c r="L142" s="300"/>
      <c r="M142" s="301"/>
      <c r="N142" s="302"/>
      <c r="O142" s="302"/>
      <c r="P142" s="302"/>
      <c r="Q142" s="302"/>
      <c r="R142" s="302"/>
      <c r="S142" s="302"/>
      <c r="T142" s="303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T142" s="304" t="s">
        <v>216</v>
      </c>
      <c r="AU142" s="304" t="s">
        <v>87</v>
      </c>
      <c r="AV142" s="16" t="s">
        <v>85</v>
      </c>
      <c r="AW142" s="16" t="s">
        <v>34</v>
      </c>
      <c r="AX142" s="16" t="s">
        <v>77</v>
      </c>
      <c r="AY142" s="304" t="s">
        <v>144</v>
      </c>
    </row>
    <row r="143" s="13" customFormat="1">
      <c r="A143" s="13"/>
      <c r="B143" s="243"/>
      <c r="C143" s="244"/>
      <c r="D143" s="234" t="s">
        <v>216</v>
      </c>
      <c r="E143" s="245" t="s">
        <v>1</v>
      </c>
      <c r="F143" s="246" t="s">
        <v>829</v>
      </c>
      <c r="G143" s="244"/>
      <c r="H143" s="247">
        <v>11.878</v>
      </c>
      <c r="I143" s="248"/>
      <c r="J143" s="244"/>
      <c r="K143" s="244"/>
      <c r="L143" s="249"/>
      <c r="M143" s="250"/>
      <c r="N143" s="251"/>
      <c r="O143" s="251"/>
      <c r="P143" s="251"/>
      <c r="Q143" s="251"/>
      <c r="R143" s="251"/>
      <c r="S143" s="251"/>
      <c r="T143" s="25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53" t="s">
        <v>216</v>
      </c>
      <c r="AU143" s="253" t="s">
        <v>87</v>
      </c>
      <c r="AV143" s="13" t="s">
        <v>87</v>
      </c>
      <c r="AW143" s="13" t="s">
        <v>34</v>
      </c>
      <c r="AX143" s="13" t="s">
        <v>85</v>
      </c>
      <c r="AY143" s="253" t="s">
        <v>144</v>
      </c>
    </row>
    <row r="144" s="2" customFormat="1" ht="24.15" customHeight="1">
      <c r="A144" s="39"/>
      <c r="B144" s="40"/>
      <c r="C144" s="220" t="s">
        <v>175</v>
      </c>
      <c r="D144" s="220" t="s">
        <v>147</v>
      </c>
      <c r="E144" s="221" t="s">
        <v>837</v>
      </c>
      <c r="F144" s="222" t="s">
        <v>838</v>
      </c>
      <c r="G144" s="223" t="s">
        <v>214</v>
      </c>
      <c r="H144" s="224">
        <v>224.362</v>
      </c>
      <c r="I144" s="225"/>
      <c r="J144" s="226">
        <f>ROUND(I144*H144,2)</f>
        <v>0</v>
      </c>
      <c r="K144" s="227"/>
      <c r="L144" s="45"/>
      <c r="M144" s="228" t="s">
        <v>1</v>
      </c>
      <c r="N144" s="229" t="s">
        <v>42</v>
      </c>
      <c r="O144" s="92"/>
      <c r="P144" s="230">
        <f>O144*H144</f>
        <v>0</v>
      </c>
      <c r="Q144" s="230">
        <v>0.00084999999999999995</v>
      </c>
      <c r="R144" s="230">
        <f>Q144*H144</f>
        <v>0.19070769999999998</v>
      </c>
      <c r="S144" s="230">
        <v>0</v>
      </c>
      <c r="T144" s="231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2" t="s">
        <v>143</v>
      </c>
      <c r="AT144" s="232" t="s">
        <v>147</v>
      </c>
      <c r="AU144" s="232" t="s">
        <v>87</v>
      </c>
      <c r="AY144" s="18" t="s">
        <v>144</v>
      </c>
      <c r="BE144" s="233">
        <f>IF(N144="základní",J144,0)</f>
        <v>0</v>
      </c>
      <c r="BF144" s="233">
        <f>IF(N144="snížená",J144,0)</f>
        <v>0</v>
      </c>
      <c r="BG144" s="233">
        <f>IF(N144="zákl. přenesená",J144,0)</f>
        <v>0</v>
      </c>
      <c r="BH144" s="233">
        <f>IF(N144="sníž. přenesená",J144,0)</f>
        <v>0</v>
      </c>
      <c r="BI144" s="233">
        <f>IF(N144="nulová",J144,0)</f>
        <v>0</v>
      </c>
      <c r="BJ144" s="18" t="s">
        <v>85</v>
      </c>
      <c r="BK144" s="233">
        <f>ROUND(I144*H144,2)</f>
        <v>0</v>
      </c>
      <c r="BL144" s="18" t="s">
        <v>143</v>
      </c>
      <c r="BM144" s="232" t="s">
        <v>839</v>
      </c>
    </row>
    <row r="145" s="13" customFormat="1">
      <c r="A145" s="13"/>
      <c r="B145" s="243"/>
      <c r="C145" s="244"/>
      <c r="D145" s="234" t="s">
        <v>216</v>
      </c>
      <c r="E145" s="245" t="s">
        <v>1</v>
      </c>
      <c r="F145" s="246" t="s">
        <v>840</v>
      </c>
      <c r="G145" s="244"/>
      <c r="H145" s="247">
        <v>8.8919999999999995</v>
      </c>
      <c r="I145" s="248"/>
      <c r="J145" s="244"/>
      <c r="K145" s="244"/>
      <c r="L145" s="249"/>
      <c r="M145" s="250"/>
      <c r="N145" s="251"/>
      <c r="O145" s="251"/>
      <c r="P145" s="251"/>
      <c r="Q145" s="251"/>
      <c r="R145" s="251"/>
      <c r="S145" s="251"/>
      <c r="T145" s="25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53" t="s">
        <v>216</v>
      </c>
      <c r="AU145" s="253" t="s">
        <v>87</v>
      </c>
      <c r="AV145" s="13" t="s">
        <v>87</v>
      </c>
      <c r="AW145" s="13" t="s">
        <v>34</v>
      </c>
      <c r="AX145" s="13" t="s">
        <v>77</v>
      </c>
      <c r="AY145" s="253" t="s">
        <v>144</v>
      </c>
    </row>
    <row r="146" s="13" customFormat="1">
      <c r="A146" s="13"/>
      <c r="B146" s="243"/>
      <c r="C146" s="244"/>
      <c r="D146" s="234" t="s">
        <v>216</v>
      </c>
      <c r="E146" s="245" t="s">
        <v>1</v>
      </c>
      <c r="F146" s="246" t="s">
        <v>841</v>
      </c>
      <c r="G146" s="244"/>
      <c r="H146" s="247">
        <v>117.298</v>
      </c>
      <c r="I146" s="248"/>
      <c r="J146" s="244"/>
      <c r="K146" s="244"/>
      <c r="L146" s="249"/>
      <c r="M146" s="250"/>
      <c r="N146" s="251"/>
      <c r="O146" s="251"/>
      <c r="P146" s="251"/>
      <c r="Q146" s="251"/>
      <c r="R146" s="251"/>
      <c r="S146" s="251"/>
      <c r="T146" s="25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53" t="s">
        <v>216</v>
      </c>
      <c r="AU146" s="253" t="s">
        <v>87</v>
      </c>
      <c r="AV146" s="13" t="s">
        <v>87</v>
      </c>
      <c r="AW146" s="13" t="s">
        <v>34</v>
      </c>
      <c r="AX146" s="13" t="s">
        <v>77</v>
      </c>
      <c r="AY146" s="253" t="s">
        <v>144</v>
      </c>
    </row>
    <row r="147" s="13" customFormat="1">
      <c r="A147" s="13"/>
      <c r="B147" s="243"/>
      <c r="C147" s="244"/>
      <c r="D147" s="234" t="s">
        <v>216</v>
      </c>
      <c r="E147" s="245" t="s">
        <v>1</v>
      </c>
      <c r="F147" s="246" t="s">
        <v>842</v>
      </c>
      <c r="G147" s="244"/>
      <c r="H147" s="247">
        <v>98.171999999999997</v>
      </c>
      <c r="I147" s="248"/>
      <c r="J147" s="244"/>
      <c r="K147" s="244"/>
      <c r="L147" s="249"/>
      <c r="M147" s="250"/>
      <c r="N147" s="251"/>
      <c r="O147" s="251"/>
      <c r="P147" s="251"/>
      <c r="Q147" s="251"/>
      <c r="R147" s="251"/>
      <c r="S147" s="251"/>
      <c r="T147" s="25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53" t="s">
        <v>216</v>
      </c>
      <c r="AU147" s="253" t="s">
        <v>87</v>
      </c>
      <c r="AV147" s="13" t="s">
        <v>87</v>
      </c>
      <c r="AW147" s="13" t="s">
        <v>34</v>
      </c>
      <c r="AX147" s="13" t="s">
        <v>77</v>
      </c>
      <c r="AY147" s="253" t="s">
        <v>144</v>
      </c>
    </row>
    <row r="148" s="14" customFormat="1">
      <c r="A148" s="14"/>
      <c r="B148" s="254"/>
      <c r="C148" s="255"/>
      <c r="D148" s="234" t="s">
        <v>216</v>
      </c>
      <c r="E148" s="256" t="s">
        <v>1</v>
      </c>
      <c r="F148" s="257" t="s">
        <v>236</v>
      </c>
      <c r="G148" s="255"/>
      <c r="H148" s="258">
        <v>224.362</v>
      </c>
      <c r="I148" s="259"/>
      <c r="J148" s="255"/>
      <c r="K148" s="255"/>
      <c r="L148" s="260"/>
      <c r="M148" s="261"/>
      <c r="N148" s="262"/>
      <c r="O148" s="262"/>
      <c r="P148" s="262"/>
      <c r="Q148" s="262"/>
      <c r="R148" s="262"/>
      <c r="S148" s="262"/>
      <c r="T148" s="263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64" t="s">
        <v>216</v>
      </c>
      <c r="AU148" s="264" t="s">
        <v>87</v>
      </c>
      <c r="AV148" s="14" t="s">
        <v>143</v>
      </c>
      <c r="AW148" s="14" t="s">
        <v>34</v>
      </c>
      <c r="AX148" s="14" t="s">
        <v>85</v>
      </c>
      <c r="AY148" s="264" t="s">
        <v>144</v>
      </c>
    </row>
    <row r="149" s="2" customFormat="1" ht="24.15" customHeight="1">
      <c r="A149" s="39"/>
      <c r="B149" s="40"/>
      <c r="C149" s="220" t="s">
        <v>180</v>
      </c>
      <c r="D149" s="220" t="s">
        <v>147</v>
      </c>
      <c r="E149" s="221" t="s">
        <v>843</v>
      </c>
      <c r="F149" s="222" t="s">
        <v>844</v>
      </c>
      <c r="G149" s="223" t="s">
        <v>214</v>
      </c>
      <c r="H149" s="224">
        <v>224.362</v>
      </c>
      <c r="I149" s="225"/>
      <c r="J149" s="226">
        <f>ROUND(I149*H149,2)</f>
        <v>0</v>
      </c>
      <c r="K149" s="227"/>
      <c r="L149" s="45"/>
      <c r="M149" s="228" t="s">
        <v>1</v>
      </c>
      <c r="N149" s="229" t="s">
        <v>42</v>
      </c>
      <c r="O149" s="92"/>
      <c r="P149" s="230">
        <f>O149*H149</f>
        <v>0</v>
      </c>
      <c r="Q149" s="230">
        <v>0</v>
      </c>
      <c r="R149" s="230">
        <f>Q149*H149</f>
        <v>0</v>
      </c>
      <c r="S149" s="230">
        <v>0</v>
      </c>
      <c r="T149" s="231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2" t="s">
        <v>143</v>
      </c>
      <c r="AT149" s="232" t="s">
        <v>147</v>
      </c>
      <c r="AU149" s="232" t="s">
        <v>87</v>
      </c>
      <c r="AY149" s="18" t="s">
        <v>144</v>
      </c>
      <c r="BE149" s="233">
        <f>IF(N149="základní",J149,0)</f>
        <v>0</v>
      </c>
      <c r="BF149" s="233">
        <f>IF(N149="snížená",J149,0)</f>
        <v>0</v>
      </c>
      <c r="BG149" s="233">
        <f>IF(N149="zákl. přenesená",J149,0)</f>
        <v>0</v>
      </c>
      <c r="BH149" s="233">
        <f>IF(N149="sníž. přenesená",J149,0)</f>
        <v>0</v>
      </c>
      <c r="BI149" s="233">
        <f>IF(N149="nulová",J149,0)</f>
        <v>0</v>
      </c>
      <c r="BJ149" s="18" t="s">
        <v>85</v>
      </c>
      <c r="BK149" s="233">
        <f>ROUND(I149*H149,2)</f>
        <v>0</v>
      </c>
      <c r="BL149" s="18" t="s">
        <v>143</v>
      </c>
      <c r="BM149" s="232" t="s">
        <v>845</v>
      </c>
    </row>
    <row r="150" s="2" customFormat="1" ht="24.15" customHeight="1">
      <c r="A150" s="39"/>
      <c r="B150" s="40"/>
      <c r="C150" s="220" t="s">
        <v>185</v>
      </c>
      <c r="D150" s="220" t="s">
        <v>147</v>
      </c>
      <c r="E150" s="221" t="s">
        <v>509</v>
      </c>
      <c r="F150" s="222" t="s">
        <v>510</v>
      </c>
      <c r="G150" s="223" t="s">
        <v>229</v>
      </c>
      <c r="H150" s="224">
        <v>118.78100000000001</v>
      </c>
      <c r="I150" s="225"/>
      <c r="J150" s="226">
        <f>ROUND(I150*H150,2)</f>
        <v>0</v>
      </c>
      <c r="K150" s="227"/>
      <c r="L150" s="45"/>
      <c r="M150" s="228" t="s">
        <v>1</v>
      </c>
      <c r="N150" s="229" t="s">
        <v>42</v>
      </c>
      <c r="O150" s="92"/>
      <c r="P150" s="230">
        <f>O150*H150</f>
        <v>0</v>
      </c>
      <c r="Q150" s="230">
        <v>0</v>
      </c>
      <c r="R150" s="230">
        <f>Q150*H150</f>
        <v>0</v>
      </c>
      <c r="S150" s="230">
        <v>0</v>
      </c>
      <c r="T150" s="231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2" t="s">
        <v>143</v>
      </c>
      <c r="AT150" s="232" t="s">
        <v>147</v>
      </c>
      <c r="AU150" s="232" t="s">
        <v>87</v>
      </c>
      <c r="AY150" s="18" t="s">
        <v>144</v>
      </c>
      <c r="BE150" s="233">
        <f>IF(N150="základní",J150,0)</f>
        <v>0</v>
      </c>
      <c r="BF150" s="233">
        <f>IF(N150="snížená",J150,0)</f>
        <v>0</v>
      </c>
      <c r="BG150" s="233">
        <f>IF(N150="zákl. přenesená",J150,0)</f>
        <v>0</v>
      </c>
      <c r="BH150" s="233">
        <f>IF(N150="sníž. přenesená",J150,0)</f>
        <v>0</v>
      </c>
      <c r="BI150" s="233">
        <f>IF(N150="nulová",J150,0)</f>
        <v>0</v>
      </c>
      <c r="BJ150" s="18" t="s">
        <v>85</v>
      </c>
      <c r="BK150" s="233">
        <f>ROUND(I150*H150,2)</f>
        <v>0</v>
      </c>
      <c r="BL150" s="18" t="s">
        <v>143</v>
      </c>
      <c r="BM150" s="232" t="s">
        <v>846</v>
      </c>
    </row>
    <row r="151" s="13" customFormat="1">
      <c r="A151" s="13"/>
      <c r="B151" s="243"/>
      <c r="C151" s="244"/>
      <c r="D151" s="234" t="s">
        <v>216</v>
      </c>
      <c r="E151" s="245" t="s">
        <v>1</v>
      </c>
      <c r="F151" s="246" t="s">
        <v>465</v>
      </c>
      <c r="G151" s="244"/>
      <c r="H151" s="247">
        <v>118.78100000000001</v>
      </c>
      <c r="I151" s="248"/>
      <c r="J151" s="244"/>
      <c r="K151" s="244"/>
      <c r="L151" s="249"/>
      <c r="M151" s="250"/>
      <c r="N151" s="251"/>
      <c r="O151" s="251"/>
      <c r="P151" s="251"/>
      <c r="Q151" s="251"/>
      <c r="R151" s="251"/>
      <c r="S151" s="251"/>
      <c r="T151" s="252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53" t="s">
        <v>216</v>
      </c>
      <c r="AU151" s="253" t="s">
        <v>87</v>
      </c>
      <c r="AV151" s="13" t="s">
        <v>87</v>
      </c>
      <c r="AW151" s="13" t="s">
        <v>34</v>
      </c>
      <c r="AX151" s="13" t="s">
        <v>85</v>
      </c>
      <c r="AY151" s="253" t="s">
        <v>144</v>
      </c>
    </row>
    <row r="152" s="2" customFormat="1" ht="37.8" customHeight="1">
      <c r="A152" s="39"/>
      <c r="B152" s="40"/>
      <c r="C152" s="220" t="s">
        <v>190</v>
      </c>
      <c r="D152" s="220" t="s">
        <v>147</v>
      </c>
      <c r="E152" s="221" t="s">
        <v>513</v>
      </c>
      <c r="F152" s="222" t="s">
        <v>514</v>
      </c>
      <c r="G152" s="223" t="s">
        <v>229</v>
      </c>
      <c r="H152" s="224">
        <v>118.78100000000001</v>
      </c>
      <c r="I152" s="225"/>
      <c r="J152" s="226">
        <f>ROUND(I152*H152,2)</f>
        <v>0</v>
      </c>
      <c r="K152" s="227"/>
      <c r="L152" s="45"/>
      <c r="M152" s="228" t="s">
        <v>1</v>
      </c>
      <c r="N152" s="229" t="s">
        <v>42</v>
      </c>
      <c r="O152" s="92"/>
      <c r="P152" s="230">
        <f>O152*H152</f>
        <v>0</v>
      </c>
      <c r="Q152" s="230">
        <v>0</v>
      </c>
      <c r="R152" s="230">
        <f>Q152*H152</f>
        <v>0</v>
      </c>
      <c r="S152" s="230">
        <v>0</v>
      </c>
      <c r="T152" s="231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32" t="s">
        <v>143</v>
      </c>
      <c r="AT152" s="232" t="s">
        <v>147</v>
      </c>
      <c r="AU152" s="232" t="s">
        <v>87</v>
      </c>
      <c r="AY152" s="18" t="s">
        <v>144</v>
      </c>
      <c r="BE152" s="233">
        <f>IF(N152="základní",J152,0)</f>
        <v>0</v>
      </c>
      <c r="BF152" s="233">
        <f>IF(N152="snížená",J152,0)</f>
        <v>0</v>
      </c>
      <c r="BG152" s="233">
        <f>IF(N152="zákl. přenesená",J152,0)</f>
        <v>0</v>
      </c>
      <c r="BH152" s="233">
        <f>IF(N152="sníž. přenesená",J152,0)</f>
        <v>0</v>
      </c>
      <c r="BI152" s="233">
        <f>IF(N152="nulová",J152,0)</f>
        <v>0</v>
      </c>
      <c r="BJ152" s="18" t="s">
        <v>85</v>
      </c>
      <c r="BK152" s="233">
        <f>ROUND(I152*H152,2)</f>
        <v>0</v>
      </c>
      <c r="BL152" s="18" t="s">
        <v>143</v>
      </c>
      <c r="BM152" s="232" t="s">
        <v>847</v>
      </c>
    </row>
    <row r="153" s="13" customFormat="1">
      <c r="A153" s="13"/>
      <c r="B153" s="243"/>
      <c r="C153" s="244"/>
      <c r="D153" s="234" t="s">
        <v>216</v>
      </c>
      <c r="E153" s="245" t="s">
        <v>1</v>
      </c>
      <c r="F153" s="246" t="s">
        <v>465</v>
      </c>
      <c r="G153" s="244"/>
      <c r="H153" s="247">
        <v>118.78100000000001</v>
      </c>
      <c r="I153" s="248"/>
      <c r="J153" s="244"/>
      <c r="K153" s="244"/>
      <c r="L153" s="249"/>
      <c r="M153" s="250"/>
      <c r="N153" s="251"/>
      <c r="O153" s="251"/>
      <c r="P153" s="251"/>
      <c r="Q153" s="251"/>
      <c r="R153" s="251"/>
      <c r="S153" s="251"/>
      <c r="T153" s="25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53" t="s">
        <v>216</v>
      </c>
      <c r="AU153" s="253" t="s">
        <v>87</v>
      </c>
      <c r="AV153" s="13" t="s">
        <v>87</v>
      </c>
      <c r="AW153" s="13" t="s">
        <v>34</v>
      </c>
      <c r="AX153" s="13" t="s">
        <v>77</v>
      </c>
      <c r="AY153" s="253" t="s">
        <v>144</v>
      </c>
    </row>
    <row r="154" s="14" customFormat="1">
      <c r="A154" s="14"/>
      <c r="B154" s="254"/>
      <c r="C154" s="255"/>
      <c r="D154" s="234" t="s">
        <v>216</v>
      </c>
      <c r="E154" s="256" t="s">
        <v>1</v>
      </c>
      <c r="F154" s="257" t="s">
        <v>236</v>
      </c>
      <c r="G154" s="255"/>
      <c r="H154" s="258">
        <v>118.78100000000001</v>
      </c>
      <c r="I154" s="259"/>
      <c r="J154" s="255"/>
      <c r="K154" s="255"/>
      <c r="L154" s="260"/>
      <c r="M154" s="261"/>
      <c r="N154" s="262"/>
      <c r="O154" s="262"/>
      <c r="P154" s="262"/>
      <c r="Q154" s="262"/>
      <c r="R154" s="262"/>
      <c r="S154" s="262"/>
      <c r="T154" s="263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64" t="s">
        <v>216</v>
      </c>
      <c r="AU154" s="264" t="s">
        <v>87</v>
      </c>
      <c r="AV154" s="14" t="s">
        <v>143</v>
      </c>
      <c r="AW154" s="14" t="s">
        <v>34</v>
      </c>
      <c r="AX154" s="14" t="s">
        <v>85</v>
      </c>
      <c r="AY154" s="264" t="s">
        <v>144</v>
      </c>
    </row>
    <row r="155" s="2" customFormat="1" ht="33" customHeight="1">
      <c r="A155" s="39"/>
      <c r="B155" s="40"/>
      <c r="C155" s="220" t="s">
        <v>195</v>
      </c>
      <c r="D155" s="220" t="s">
        <v>147</v>
      </c>
      <c r="E155" s="221" t="s">
        <v>260</v>
      </c>
      <c r="F155" s="222" t="s">
        <v>516</v>
      </c>
      <c r="G155" s="223" t="s">
        <v>257</v>
      </c>
      <c r="H155" s="224">
        <v>213.80600000000001</v>
      </c>
      <c r="I155" s="225"/>
      <c r="J155" s="226">
        <f>ROUND(I155*H155,2)</f>
        <v>0</v>
      </c>
      <c r="K155" s="227"/>
      <c r="L155" s="45"/>
      <c r="M155" s="228" t="s">
        <v>1</v>
      </c>
      <c r="N155" s="229" t="s">
        <v>42</v>
      </c>
      <c r="O155" s="92"/>
      <c r="P155" s="230">
        <f>O155*H155</f>
        <v>0</v>
      </c>
      <c r="Q155" s="230">
        <v>0</v>
      </c>
      <c r="R155" s="230">
        <f>Q155*H155</f>
        <v>0</v>
      </c>
      <c r="S155" s="230">
        <v>0</v>
      </c>
      <c r="T155" s="231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32" t="s">
        <v>143</v>
      </c>
      <c r="AT155" s="232" t="s">
        <v>147</v>
      </c>
      <c r="AU155" s="232" t="s">
        <v>87</v>
      </c>
      <c r="AY155" s="18" t="s">
        <v>144</v>
      </c>
      <c r="BE155" s="233">
        <f>IF(N155="základní",J155,0)</f>
        <v>0</v>
      </c>
      <c r="BF155" s="233">
        <f>IF(N155="snížená",J155,0)</f>
        <v>0</v>
      </c>
      <c r="BG155" s="233">
        <f>IF(N155="zákl. přenesená",J155,0)</f>
        <v>0</v>
      </c>
      <c r="BH155" s="233">
        <f>IF(N155="sníž. přenesená",J155,0)</f>
        <v>0</v>
      </c>
      <c r="BI155" s="233">
        <f>IF(N155="nulová",J155,0)</f>
        <v>0</v>
      </c>
      <c r="BJ155" s="18" t="s">
        <v>85</v>
      </c>
      <c r="BK155" s="233">
        <f>ROUND(I155*H155,2)</f>
        <v>0</v>
      </c>
      <c r="BL155" s="18" t="s">
        <v>143</v>
      </c>
      <c r="BM155" s="232" t="s">
        <v>848</v>
      </c>
    </row>
    <row r="156" s="13" customFormat="1">
      <c r="A156" s="13"/>
      <c r="B156" s="243"/>
      <c r="C156" s="244"/>
      <c r="D156" s="234" t="s">
        <v>216</v>
      </c>
      <c r="E156" s="245" t="s">
        <v>1</v>
      </c>
      <c r="F156" s="246" t="s">
        <v>849</v>
      </c>
      <c r="G156" s="244"/>
      <c r="H156" s="247">
        <v>213.80600000000001</v>
      </c>
      <c r="I156" s="248"/>
      <c r="J156" s="244"/>
      <c r="K156" s="244"/>
      <c r="L156" s="249"/>
      <c r="M156" s="250"/>
      <c r="N156" s="251"/>
      <c r="O156" s="251"/>
      <c r="P156" s="251"/>
      <c r="Q156" s="251"/>
      <c r="R156" s="251"/>
      <c r="S156" s="251"/>
      <c r="T156" s="25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53" t="s">
        <v>216</v>
      </c>
      <c r="AU156" s="253" t="s">
        <v>87</v>
      </c>
      <c r="AV156" s="13" t="s">
        <v>87</v>
      </c>
      <c r="AW156" s="13" t="s">
        <v>34</v>
      </c>
      <c r="AX156" s="13" t="s">
        <v>85</v>
      </c>
      <c r="AY156" s="253" t="s">
        <v>144</v>
      </c>
    </row>
    <row r="157" s="2" customFormat="1" ht="24.15" customHeight="1">
      <c r="A157" s="39"/>
      <c r="B157" s="40"/>
      <c r="C157" s="220" t="s">
        <v>268</v>
      </c>
      <c r="D157" s="220" t="s">
        <v>147</v>
      </c>
      <c r="E157" s="221" t="s">
        <v>519</v>
      </c>
      <c r="F157" s="222" t="s">
        <v>850</v>
      </c>
      <c r="G157" s="223" t="s">
        <v>229</v>
      </c>
      <c r="H157" s="224">
        <v>79.819999999999993</v>
      </c>
      <c r="I157" s="225"/>
      <c r="J157" s="226">
        <f>ROUND(I157*H157,2)</f>
        <v>0</v>
      </c>
      <c r="K157" s="227"/>
      <c r="L157" s="45"/>
      <c r="M157" s="228" t="s">
        <v>1</v>
      </c>
      <c r="N157" s="229" t="s">
        <v>42</v>
      </c>
      <c r="O157" s="92"/>
      <c r="P157" s="230">
        <f>O157*H157</f>
        <v>0</v>
      </c>
      <c r="Q157" s="230">
        <v>0</v>
      </c>
      <c r="R157" s="230">
        <f>Q157*H157</f>
        <v>0</v>
      </c>
      <c r="S157" s="230">
        <v>0</v>
      </c>
      <c r="T157" s="231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32" t="s">
        <v>143</v>
      </c>
      <c r="AT157" s="232" t="s">
        <v>147</v>
      </c>
      <c r="AU157" s="232" t="s">
        <v>87</v>
      </c>
      <c r="AY157" s="18" t="s">
        <v>144</v>
      </c>
      <c r="BE157" s="233">
        <f>IF(N157="základní",J157,0)</f>
        <v>0</v>
      </c>
      <c r="BF157" s="233">
        <f>IF(N157="snížená",J157,0)</f>
        <v>0</v>
      </c>
      <c r="BG157" s="233">
        <f>IF(N157="zákl. přenesená",J157,0)</f>
        <v>0</v>
      </c>
      <c r="BH157" s="233">
        <f>IF(N157="sníž. přenesená",J157,0)</f>
        <v>0</v>
      </c>
      <c r="BI157" s="233">
        <f>IF(N157="nulová",J157,0)</f>
        <v>0</v>
      </c>
      <c r="BJ157" s="18" t="s">
        <v>85</v>
      </c>
      <c r="BK157" s="233">
        <f>ROUND(I157*H157,2)</f>
        <v>0</v>
      </c>
      <c r="BL157" s="18" t="s">
        <v>143</v>
      </c>
      <c r="BM157" s="232" t="s">
        <v>851</v>
      </c>
    </row>
    <row r="158" s="13" customFormat="1">
      <c r="A158" s="13"/>
      <c r="B158" s="243"/>
      <c r="C158" s="244"/>
      <c r="D158" s="234" t="s">
        <v>216</v>
      </c>
      <c r="E158" s="245" t="s">
        <v>1</v>
      </c>
      <c r="F158" s="246" t="s">
        <v>465</v>
      </c>
      <c r="G158" s="244"/>
      <c r="H158" s="247">
        <v>118.78100000000001</v>
      </c>
      <c r="I158" s="248"/>
      <c r="J158" s="244"/>
      <c r="K158" s="244"/>
      <c r="L158" s="249"/>
      <c r="M158" s="250"/>
      <c r="N158" s="251"/>
      <c r="O158" s="251"/>
      <c r="P158" s="251"/>
      <c r="Q158" s="251"/>
      <c r="R158" s="251"/>
      <c r="S158" s="251"/>
      <c r="T158" s="25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53" t="s">
        <v>216</v>
      </c>
      <c r="AU158" s="253" t="s">
        <v>87</v>
      </c>
      <c r="AV158" s="13" t="s">
        <v>87</v>
      </c>
      <c r="AW158" s="13" t="s">
        <v>34</v>
      </c>
      <c r="AX158" s="13" t="s">
        <v>77</v>
      </c>
      <c r="AY158" s="253" t="s">
        <v>144</v>
      </c>
    </row>
    <row r="159" s="13" customFormat="1">
      <c r="A159" s="13"/>
      <c r="B159" s="243"/>
      <c r="C159" s="244"/>
      <c r="D159" s="234" t="s">
        <v>216</v>
      </c>
      <c r="E159" s="245" t="s">
        <v>1</v>
      </c>
      <c r="F159" s="246" t="s">
        <v>522</v>
      </c>
      <c r="G159" s="244"/>
      <c r="H159" s="247">
        <v>-28.041</v>
      </c>
      <c r="I159" s="248"/>
      <c r="J159" s="244"/>
      <c r="K159" s="244"/>
      <c r="L159" s="249"/>
      <c r="M159" s="250"/>
      <c r="N159" s="251"/>
      <c r="O159" s="251"/>
      <c r="P159" s="251"/>
      <c r="Q159" s="251"/>
      <c r="R159" s="251"/>
      <c r="S159" s="251"/>
      <c r="T159" s="252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53" t="s">
        <v>216</v>
      </c>
      <c r="AU159" s="253" t="s">
        <v>87</v>
      </c>
      <c r="AV159" s="13" t="s">
        <v>87</v>
      </c>
      <c r="AW159" s="13" t="s">
        <v>34</v>
      </c>
      <c r="AX159" s="13" t="s">
        <v>77</v>
      </c>
      <c r="AY159" s="253" t="s">
        <v>144</v>
      </c>
    </row>
    <row r="160" s="13" customFormat="1">
      <c r="A160" s="13"/>
      <c r="B160" s="243"/>
      <c r="C160" s="244"/>
      <c r="D160" s="234" t="s">
        <v>216</v>
      </c>
      <c r="E160" s="245" t="s">
        <v>1</v>
      </c>
      <c r="F160" s="246" t="s">
        <v>523</v>
      </c>
      <c r="G160" s="244"/>
      <c r="H160" s="247">
        <v>-4.9199999999999999</v>
      </c>
      <c r="I160" s="248"/>
      <c r="J160" s="244"/>
      <c r="K160" s="244"/>
      <c r="L160" s="249"/>
      <c r="M160" s="250"/>
      <c r="N160" s="251"/>
      <c r="O160" s="251"/>
      <c r="P160" s="251"/>
      <c r="Q160" s="251"/>
      <c r="R160" s="251"/>
      <c r="S160" s="251"/>
      <c r="T160" s="25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53" t="s">
        <v>216</v>
      </c>
      <c r="AU160" s="253" t="s">
        <v>87</v>
      </c>
      <c r="AV160" s="13" t="s">
        <v>87</v>
      </c>
      <c r="AW160" s="13" t="s">
        <v>34</v>
      </c>
      <c r="AX160" s="13" t="s">
        <v>77</v>
      </c>
      <c r="AY160" s="253" t="s">
        <v>144</v>
      </c>
    </row>
    <row r="161" s="13" customFormat="1">
      <c r="A161" s="13"/>
      <c r="B161" s="243"/>
      <c r="C161" s="244"/>
      <c r="D161" s="234" t="s">
        <v>216</v>
      </c>
      <c r="E161" s="245" t="s">
        <v>1</v>
      </c>
      <c r="F161" s="246" t="s">
        <v>852</v>
      </c>
      <c r="G161" s="244"/>
      <c r="H161" s="247">
        <v>-6</v>
      </c>
      <c r="I161" s="248"/>
      <c r="J161" s="244"/>
      <c r="K161" s="244"/>
      <c r="L161" s="249"/>
      <c r="M161" s="250"/>
      <c r="N161" s="251"/>
      <c r="O161" s="251"/>
      <c r="P161" s="251"/>
      <c r="Q161" s="251"/>
      <c r="R161" s="251"/>
      <c r="S161" s="251"/>
      <c r="T161" s="25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53" t="s">
        <v>216</v>
      </c>
      <c r="AU161" s="253" t="s">
        <v>87</v>
      </c>
      <c r="AV161" s="13" t="s">
        <v>87</v>
      </c>
      <c r="AW161" s="13" t="s">
        <v>34</v>
      </c>
      <c r="AX161" s="13" t="s">
        <v>77</v>
      </c>
      <c r="AY161" s="253" t="s">
        <v>144</v>
      </c>
    </row>
    <row r="162" s="14" customFormat="1">
      <c r="A162" s="14"/>
      <c r="B162" s="254"/>
      <c r="C162" s="255"/>
      <c r="D162" s="234" t="s">
        <v>216</v>
      </c>
      <c r="E162" s="256" t="s">
        <v>472</v>
      </c>
      <c r="F162" s="257" t="s">
        <v>236</v>
      </c>
      <c r="G162" s="255"/>
      <c r="H162" s="258">
        <v>79.820000000000007</v>
      </c>
      <c r="I162" s="259"/>
      <c r="J162" s="255"/>
      <c r="K162" s="255"/>
      <c r="L162" s="260"/>
      <c r="M162" s="261"/>
      <c r="N162" s="262"/>
      <c r="O162" s="262"/>
      <c r="P162" s="262"/>
      <c r="Q162" s="262"/>
      <c r="R162" s="262"/>
      <c r="S162" s="262"/>
      <c r="T162" s="263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64" t="s">
        <v>216</v>
      </c>
      <c r="AU162" s="264" t="s">
        <v>87</v>
      </c>
      <c r="AV162" s="14" t="s">
        <v>143</v>
      </c>
      <c r="AW162" s="14" t="s">
        <v>34</v>
      </c>
      <c r="AX162" s="14" t="s">
        <v>85</v>
      </c>
      <c r="AY162" s="264" t="s">
        <v>144</v>
      </c>
    </row>
    <row r="163" s="2" customFormat="1" ht="16.5" customHeight="1">
      <c r="A163" s="39"/>
      <c r="B163" s="40"/>
      <c r="C163" s="265" t="s">
        <v>8</v>
      </c>
      <c r="D163" s="265" t="s">
        <v>254</v>
      </c>
      <c r="E163" s="266" t="s">
        <v>524</v>
      </c>
      <c r="F163" s="267" t="s">
        <v>525</v>
      </c>
      <c r="G163" s="268" t="s">
        <v>257</v>
      </c>
      <c r="H163" s="269">
        <v>143.67599999999999</v>
      </c>
      <c r="I163" s="270"/>
      <c r="J163" s="271">
        <f>ROUND(I163*H163,2)</f>
        <v>0</v>
      </c>
      <c r="K163" s="272"/>
      <c r="L163" s="273"/>
      <c r="M163" s="274" t="s">
        <v>1</v>
      </c>
      <c r="N163" s="275" t="s">
        <v>42</v>
      </c>
      <c r="O163" s="92"/>
      <c r="P163" s="230">
        <f>O163*H163</f>
        <v>0</v>
      </c>
      <c r="Q163" s="230">
        <v>0</v>
      </c>
      <c r="R163" s="230">
        <f>Q163*H163</f>
        <v>0</v>
      </c>
      <c r="S163" s="230">
        <v>0</v>
      </c>
      <c r="T163" s="231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32" t="s">
        <v>185</v>
      </c>
      <c r="AT163" s="232" t="s">
        <v>254</v>
      </c>
      <c r="AU163" s="232" t="s">
        <v>87</v>
      </c>
      <c r="AY163" s="18" t="s">
        <v>144</v>
      </c>
      <c r="BE163" s="233">
        <f>IF(N163="základní",J163,0)</f>
        <v>0</v>
      </c>
      <c r="BF163" s="233">
        <f>IF(N163="snížená",J163,0)</f>
        <v>0</v>
      </c>
      <c r="BG163" s="233">
        <f>IF(N163="zákl. přenesená",J163,0)</f>
        <v>0</v>
      </c>
      <c r="BH163" s="233">
        <f>IF(N163="sníž. přenesená",J163,0)</f>
        <v>0</v>
      </c>
      <c r="BI163" s="233">
        <f>IF(N163="nulová",J163,0)</f>
        <v>0</v>
      </c>
      <c r="BJ163" s="18" t="s">
        <v>85</v>
      </c>
      <c r="BK163" s="233">
        <f>ROUND(I163*H163,2)</f>
        <v>0</v>
      </c>
      <c r="BL163" s="18" t="s">
        <v>143</v>
      </c>
      <c r="BM163" s="232" t="s">
        <v>853</v>
      </c>
    </row>
    <row r="164" s="13" customFormat="1">
      <c r="A164" s="13"/>
      <c r="B164" s="243"/>
      <c r="C164" s="244"/>
      <c r="D164" s="234" t="s">
        <v>216</v>
      </c>
      <c r="E164" s="245" t="s">
        <v>1</v>
      </c>
      <c r="F164" s="246" t="s">
        <v>854</v>
      </c>
      <c r="G164" s="244"/>
      <c r="H164" s="247">
        <v>143.67599999999999</v>
      </c>
      <c r="I164" s="248"/>
      <c r="J164" s="244"/>
      <c r="K164" s="244"/>
      <c r="L164" s="249"/>
      <c r="M164" s="250"/>
      <c r="N164" s="251"/>
      <c r="O164" s="251"/>
      <c r="P164" s="251"/>
      <c r="Q164" s="251"/>
      <c r="R164" s="251"/>
      <c r="S164" s="251"/>
      <c r="T164" s="252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53" t="s">
        <v>216</v>
      </c>
      <c r="AU164" s="253" t="s">
        <v>87</v>
      </c>
      <c r="AV164" s="13" t="s">
        <v>87</v>
      </c>
      <c r="AW164" s="13" t="s">
        <v>34</v>
      </c>
      <c r="AX164" s="13" t="s">
        <v>85</v>
      </c>
      <c r="AY164" s="253" t="s">
        <v>144</v>
      </c>
    </row>
    <row r="165" s="2" customFormat="1" ht="24.15" customHeight="1">
      <c r="A165" s="39"/>
      <c r="B165" s="40"/>
      <c r="C165" s="220" t="s">
        <v>277</v>
      </c>
      <c r="D165" s="220" t="s">
        <v>147</v>
      </c>
      <c r="E165" s="221" t="s">
        <v>528</v>
      </c>
      <c r="F165" s="222" t="s">
        <v>529</v>
      </c>
      <c r="G165" s="223" t="s">
        <v>229</v>
      </c>
      <c r="H165" s="224">
        <v>28.041</v>
      </c>
      <c r="I165" s="225"/>
      <c r="J165" s="226">
        <f>ROUND(I165*H165,2)</f>
        <v>0</v>
      </c>
      <c r="K165" s="227"/>
      <c r="L165" s="45"/>
      <c r="M165" s="228" t="s">
        <v>1</v>
      </c>
      <c r="N165" s="229" t="s">
        <v>42</v>
      </c>
      <c r="O165" s="92"/>
      <c r="P165" s="230">
        <f>O165*H165</f>
        <v>0</v>
      </c>
      <c r="Q165" s="230">
        <v>0</v>
      </c>
      <c r="R165" s="230">
        <f>Q165*H165</f>
        <v>0</v>
      </c>
      <c r="S165" s="230">
        <v>0</v>
      </c>
      <c r="T165" s="231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32" t="s">
        <v>143</v>
      </c>
      <c r="AT165" s="232" t="s">
        <v>147</v>
      </c>
      <c r="AU165" s="232" t="s">
        <v>87</v>
      </c>
      <c r="AY165" s="18" t="s">
        <v>144</v>
      </c>
      <c r="BE165" s="233">
        <f>IF(N165="základní",J165,0)</f>
        <v>0</v>
      </c>
      <c r="BF165" s="233">
        <f>IF(N165="snížená",J165,0)</f>
        <v>0</v>
      </c>
      <c r="BG165" s="233">
        <f>IF(N165="zákl. přenesená",J165,0)</f>
        <v>0</v>
      </c>
      <c r="BH165" s="233">
        <f>IF(N165="sníž. přenesená",J165,0)</f>
        <v>0</v>
      </c>
      <c r="BI165" s="233">
        <f>IF(N165="nulová",J165,0)</f>
        <v>0</v>
      </c>
      <c r="BJ165" s="18" t="s">
        <v>85</v>
      </c>
      <c r="BK165" s="233">
        <f>ROUND(I165*H165,2)</f>
        <v>0</v>
      </c>
      <c r="BL165" s="18" t="s">
        <v>143</v>
      </c>
      <c r="BM165" s="232" t="s">
        <v>855</v>
      </c>
    </row>
    <row r="166" s="13" customFormat="1">
      <c r="A166" s="13"/>
      <c r="B166" s="243"/>
      <c r="C166" s="244"/>
      <c r="D166" s="234" t="s">
        <v>216</v>
      </c>
      <c r="E166" s="245" t="s">
        <v>1</v>
      </c>
      <c r="F166" s="246" t="s">
        <v>856</v>
      </c>
      <c r="G166" s="244"/>
      <c r="H166" s="247">
        <v>1.196</v>
      </c>
      <c r="I166" s="248"/>
      <c r="J166" s="244"/>
      <c r="K166" s="244"/>
      <c r="L166" s="249"/>
      <c r="M166" s="250"/>
      <c r="N166" s="251"/>
      <c r="O166" s="251"/>
      <c r="P166" s="251"/>
      <c r="Q166" s="251"/>
      <c r="R166" s="251"/>
      <c r="S166" s="251"/>
      <c r="T166" s="252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53" t="s">
        <v>216</v>
      </c>
      <c r="AU166" s="253" t="s">
        <v>87</v>
      </c>
      <c r="AV166" s="13" t="s">
        <v>87</v>
      </c>
      <c r="AW166" s="13" t="s">
        <v>34</v>
      </c>
      <c r="AX166" s="13" t="s">
        <v>77</v>
      </c>
      <c r="AY166" s="253" t="s">
        <v>144</v>
      </c>
    </row>
    <row r="167" s="13" customFormat="1">
      <c r="A167" s="13"/>
      <c r="B167" s="243"/>
      <c r="C167" s="244"/>
      <c r="D167" s="234" t="s">
        <v>216</v>
      </c>
      <c r="E167" s="245" t="s">
        <v>1</v>
      </c>
      <c r="F167" s="246" t="s">
        <v>857</v>
      </c>
      <c r="G167" s="244"/>
      <c r="H167" s="247">
        <v>12.265000000000001</v>
      </c>
      <c r="I167" s="248"/>
      <c r="J167" s="244"/>
      <c r="K167" s="244"/>
      <c r="L167" s="249"/>
      <c r="M167" s="250"/>
      <c r="N167" s="251"/>
      <c r="O167" s="251"/>
      <c r="P167" s="251"/>
      <c r="Q167" s="251"/>
      <c r="R167" s="251"/>
      <c r="S167" s="251"/>
      <c r="T167" s="25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53" t="s">
        <v>216</v>
      </c>
      <c r="AU167" s="253" t="s">
        <v>87</v>
      </c>
      <c r="AV167" s="13" t="s">
        <v>87</v>
      </c>
      <c r="AW167" s="13" t="s">
        <v>34</v>
      </c>
      <c r="AX167" s="13" t="s">
        <v>77</v>
      </c>
      <c r="AY167" s="253" t="s">
        <v>144</v>
      </c>
    </row>
    <row r="168" s="13" customFormat="1">
      <c r="A168" s="13"/>
      <c r="B168" s="243"/>
      <c r="C168" s="244"/>
      <c r="D168" s="234" t="s">
        <v>216</v>
      </c>
      <c r="E168" s="245" t="s">
        <v>1</v>
      </c>
      <c r="F168" s="246" t="s">
        <v>858</v>
      </c>
      <c r="G168" s="244"/>
      <c r="H168" s="247">
        <v>14.58</v>
      </c>
      <c r="I168" s="248"/>
      <c r="J168" s="244"/>
      <c r="K168" s="244"/>
      <c r="L168" s="249"/>
      <c r="M168" s="250"/>
      <c r="N168" s="251"/>
      <c r="O168" s="251"/>
      <c r="P168" s="251"/>
      <c r="Q168" s="251"/>
      <c r="R168" s="251"/>
      <c r="S168" s="251"/>
      <c r="T168" s="252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53" t="s">
        <v>216</v>
      </c>
      <c r="AU168" s="253" t="s">
        <v>87</v>
      </c>
      <c r="AV168" s="13" t="s">
        <v>87</v>
      </c>
      <c r="AW168" s="13" t="s">
        <v>34</v>
      </c>
      <c r="AX168" s="13" t="s">
        <v>77</v>
      </c>
      <c r="AY168" s="253" t="s">
        <v>144</v>
      </c>
    </row>
    <row r="169" s="14" customFormat="1">
      <c r="A169" s="14"/>
      <c r="B169" s="254"/>
      <c r="C169" s="255"/>
      <c r="D169" s="234" t="s">
        <v>216</v>
      </c>
      <c r="E169" s="256" t="s">
        <v>468</v>
      </c>
      <c r="F169" s="257" t="s">
        <v>236</v>
      </c>
      <c r="G169" s="255"/>
      <c r="H169" s="258">
        <v>28.041</v>
      </c>
      <c r="I169" s="259"/>
      <c r="J169" s="255"/>
      <c r="K169" s="255"/>
      <c r="L169" s="260"/>
      <c r="M169" s="261"/>
      <c r="N169" s="262"/>
      <c r="O169" s="262"/>
      <c r="P169" s="262"/>
      <c r="Q169" s="262"/>
      <c r="R169" s="262"/>
      <c r="S169" s="262"/>
      <c r="T169" s="263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64" t="s">
        <v>216</v>
      </c>
      <c r="AU169" s="264" t="s">
        <v>87</v>
      </c>
      <c r="AV169" s="14" t="s">
        <v>143</v>
      </c>
      <c r="AW169" s="14" t="s">
        <v>34</v>
      </c>
      <c r="AX169" s="14" t="s">
        <v>85</v>
      </c>
      <c r="AY169" s="264" t="s">
        <v>144</v>
      </c>
    </row>
    <row r="170" s="2" customFormat="1" ht="16.5" customHeight="1">
      <c r="A170" s="39"/>
      <c r="B170" s="40"/>
      <c r="C170" s="265" t="s">
        <v>281</v>
      </c>
      <c r="D170" s="265" t="s">
        <v>254</v>
      </c>
      <c r="E170" s="266" t="s">
        <v>533</v>
      </c>
      <c r="F170" s="267" t="s">
        <v>534</v>
      </c>
      <c r="G170" s="268" t="s">
        <v>257</v>
      </c>
      <c r="H170" s="269">
        <v>56.082000000000001</v>
      </c>
      <c r="I170" s="270"/>
      <c r="J170" s="271">
        <f>ROUND(I170*H170,2)</f>
        <v>0</v>
      </c>
      <c r="K170" s="272"/>
      <c r="L170" s="273"/>
      <c r="M170" s="274" t="s">
        <v>1</v>
      </c>
      <c r="N170" s="275" t="s">
        <v>42</v>
      </c>
      <c r="O170" s="92"/>
      <c r="P170" s="230">
        <f>O170*H170</f>
        <v>0</v>
      </c>
      <c r="Q170" s="230">
        <v>0</v>
      </c>
      <c r="R170" s="230">
        <f>Q170*H170</f>
        <v>0</v>
      </c>
      <c r="S170" s="230">
        <v>0</v>
      </c>
      <c r="T170" s="231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32" t="s">
        <v>185</v>
      </c>
      <c r="AT170" s="232" t="s">
        <v>254</v>
      </c>
      <c r="AU170" s="232" t="s">
        <v>87</v>
      </c>
      <c r="AY170" s="18" t="s">
        <v>144</v>
      </c>
      <c r="BE170" s="233">
        <f>IF(N170="základní",J170,0)</f>
        <v>0</v>
      </c>
      <c r="BF170" s="233">
        <f>IF(N170="snížená",J170,0)</f>
        <v>0</v>
      </c>
      <c r="BG170" s="233">
        <f>IF(N170="zákl. přenesená",J170,0)</f>
        <v>0</v>
      </c>
      <c r="BH170" s="233">
        <f>IF(N170="sníž. přenesená",J170,0)</f>
        <v>0</v>
      </c>
      <c r="BI170" s="233">
        <f>IF(N170="nulová",J170,0)</f>
        <v>0</v>
      </c>
      <c r="BJ170" s="18" t="s">
        <v>85</v>
      </c>
      <c r="BK170" s="233">
        <f>ROUND(I170*H170,2)</f>
        <v>0</v>
      </c>
      <c r="BL170" s="18" t="s">
        <v>143</v>
      </c>
      <c r="BM170" s="232" t="s">
        <v>859</v>
      </c>
    </row>
    <row r="171" s="13" customFormat="1">
      <c r="A171" s="13"/>
      <c r="B171" s="243"/>
      <c r="C171" s="244"/>
      <c r="D171" s="234" t="s">
        <v>216</v>
      </c>
      <c r="E171" s="245" t="s">
        <v>1</v>
      </c>
      <c r="F171" s="246" t="s">
        <v>860</v>
      </c>
      <c r="G171" s="244"/>
      <c r="H171" s="247">
        <v>56.082000000000001</v>
      </c>
      <c r="I171" s="248"/>
      <c r="J171" s="244"/>
      <c r="K171" s="244"/>
      <c r="L171" s="249"/>
      <c r="M171" s="250"/>
      <c r="N171" s="251"/>
      <c r="O171" s="251"/>
      <c r="P171" s="251"/>
      <c r="Q171" s="251"/>
      <c r="R171" s="251"/>
      <c r="S171" s="251"/>
      <c r="T171" s="252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53" t="s">
        <v>216</v>
      </c>
      <c r="AU171" s="253" t="s">
        <v>87</v>
      </c>
      <c r="AV171" s="13" t="s">
        <v>87</v>
      </c>
      <c r="AW171" s="13" t="s">
        <v>34</v>
      </c>
      <c r="AX171" s="13" t="s">
        <v>85</v>
      </c>
      <c r="AY171" s="253" t="s">
        <v>144</v>
      </c>
    </row>
    <row r="172" s="2" customFormat="1" ht="37.8" customHeight="1">
      <c r="A172" s="39"/>
      <c r="B172" s="40"/>
      <c r="C172" s="220" t="s">
        <v>286</v>
      </c>
      <c r="D172" s="220" t="s">
        <v>147</v>
      </c>
      <c r="E172" s="221" t="s">
        <v>537</v>
      </c>
      <c r="F172" s="222" t="s">
        <v>538</v>
      </c>
      <c r="G172" s="223" t="s">
        <v>229</v>
      </c>
      <c r="H172" s="224">
        <v>112.78100000000001</v>
      </c>
      <c r="I172" s="225"/>
      <c r="J172" s="226">
        <f>ROUND(I172*H172,2)</f>
        <v>0</v>
      </c>
      <c r="K172" s="227"/>
      <c r="L172" s="45"/>
      <c r="M172" s="228" t="s">
        <v>1</v>
      </c>
      <c r="N172" s="229" t="s">
        <v>42</v>
      </c>
      <c r="O172" s="92"/>
      <c r="P172" s="230">
        <f>O172*H172</f>
        <v>0</v>
      </c>
      <c r="Q172" s="230">
        <v>0</v>
      </c>
      <c r="R172" s="230">
        <f>Q172*H172</f>
        <v>0</v>
      </c>
      <c r="S172" s="230">
        <v>0</v>
      </c>
      <c r="T172" s="231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32" t="s">
        <v>143</v>
      </c>
      <c r="AT172" s="232" t="s">
        <v>147</v>
      </c>
      <c r="AU172" s="232" t="s">
        <v>87</v>
      </c>
      <c r="AY172" s="18" t="s">
        <v>144</v>
      </c>
      <c r="BE172" s="233">
        <f>IF(N172="základní",J172,0)</f>
        <v>0</v>
      </c>
      <c r="BF172" s="233">
        <f>IF(N172="snížená",J172,0)</f>
        <v>0</v>
      </c>
      <c r="BG172" s="233">
        <f>IF(N172="zákl. přenesená",J172,0)</f>
        <v>0</v>
      </c>
      <c r="BH172" s="233">
        <f>IF(N172="sníž. přenesená",J172,0)</f>
        <v>0</v>
      </c>
      <c r="BI172" s="233">
        <f>IF(N172="nulová",J172,0)</f>
        <v>0</v>
      </c>
      <c r="BJ172" s="18" t="s">
        <v>85</v>
      </c>
      <c r="BK172" s="233">
        <f>ROUND(I172*H172,2)</f>
        <v>0</v>
      </c>
      <c r="BL172" s="18" t="s">
        <v>143</v>
      </c>
      <c r="BM172" s="232" t="s">
        <v>861</v>
      </c>
    </row>
    <row r="173" s="16" customFormat="1">
      <c r="A173" s="16"/>
      <c r="B173" s="295"/>
      <c r="C173" s="296"/>
      <c r="D173" s="234" t="s">
        <v>216</v>
      </c>
      <c r="E173" s="297" t="s">
        <v>1</v>
      </c>
      <c r="F173" s="298" t="s">
        <v>862</v>
      </c>
      <c r="G173" s="296"/>
      <c r="H173" s="297" t="s">
        <v>1</v>
      </c>
      <c r="I173" s="299"/>
      <c r="J173" s="296"/>
      <c r="K173" s="296"/>
      <c r="L173" s="300"/>
      <c r="M173" s="301"/>
      <c r="N173" s="302"/>
      <c r="O173" s="302"/>
      <c r="P173" s="302"/>
      <c r="Q173" s="302"/>
      <c r="R173" s="302"/>
      <c r="S173" s="302"/>
      <c r="T173" s="303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T173" s="304" t="s">
        <v>216</v>
      </c>
      <c r="AU173" s="304" t="s">
        <v>87</v>
      </c>
      <c r="AV173" s="16" t="s">
        <v>85</v>
      </c>
      <c r="AW173" s="16" t="s">
        <v>34</v>
      </c>
      <c r="AX173" s="16" t="s">
        <v>77</v>
      </c>
      <c r="AY173" s="304" t="s">
        <v>144</v>
      </c>
    </row>
    <row r="174" s="13" customFormat="1">
      <c r="A174" s="13"/>
      <c r="B174" s="243"/>
      <c r="C174" s="244"/>
      <c r="D174" s="234" t="s">
        <v>216</v>
      </c>
      <c r="E174" s="245" t="s">
        <v>1</v>
      </c>
      <c r="F174" s="246" t="s">
        <v>468</v>
      </c>
      <c r="G174" s="244"/>
      <c r="H174" s="247">
        <v>28.041</v>
      </c>
      <c r="I174" s="248"/>
      <c r="J174" s="244"/>
      <c r="K174" s="244"/>
      <c r="L174" s="249"/>
      <c r="M174" s="250"/>
      <c r="N174" s="251"/>
      <c r="O174" s="251"/>
      <c r="P174" s="251"/>
      <c r="Q174" s="251"/>
      <c r="R174" s="251"/>
      <c r="S174" s="251"/>
      <c r="T174" s="252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53" t="s">
        <v>216</v>
      </c>
      <c r="AU174" s="253" t="s">
        <v>87</v>
      </c>
      <c r="AV174" s="13" t="s">
        <v>87</v>
      </c>
      <c r="AW174" s="13" t="s">
        <v>34</v>
      </c>
      <c r="AX174" s="13" t="s">
        <v>77</v>
      </c>
      <c r="AY174" s="253" t="s">
        <v>144</v>
      </c>
    </row>
    <row r="175" s="13" customFormat="1">
      <c r="A175" s="13"/>
      <c r="B175" s="243"/>
      <c r="C175" s="244"/>
      <c r="D175" s="234" t="s">
        <v>216</v>
      </c>
      <c r="E175" s="245" t="s">
        <v>1</v>
      </c>
      <c r="F175" s="246" t="s">
        <v>470</v>
      </c>
      <c r="G175" s="244"/>
      <c r="H175" s="247">
        <v>4.9199999999999999</v>
      </c>
      <c r="I175" s="248"/>
      <c r="J175" s="244"/>
      <c r="K175" s="244"/>
      <c r="L175" s="249"/>
      <c r="M175" s="250"/>
      <c r="N175" s="251"/>
      <c r="O175" s="251"/>
      <c r="P175" s="251"/>
      <c r="Q175" s="251"/>
      <c r="R175" s="251"/>
      <c r="S175" s="251"/>
      <c r="T175" s="25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53" t="s">
        <v>216</v>
      </c>
      <c r="AU175" s="253" t="s">
        <v>87</v>
      </c>
      <c r="AV175" s="13" t="s">
        <v>87</v>
      </c>
      <c r="AW175" s="13" t="s">
        <v>34</v>
      </c>
      <c r="AX175" s="13" t="s">
        <v>77</v>
      </c>
      <c r="AY175" s="253" t="s">
        <v>144</v>
      </c>
    </row>
    <row r="176" s="13" customFormat="1">
      <c r="A176" s="13"/>
      <c r="B176" s="243"/>
      <c r="C176" s="244"/>
      <c r="D176" s="234" t="s">
        <v>216</v>
      </c>
      <c r="E176" s="245" t="s">
        <v>1</v>
      </c>
      <c r="F176" s="246" t="s">
        <v>472</v>
      </c>
      <c r="G176" s="244"/>
      <c r="H176" s="247">
        <v>79.819999999999993</v>
      </c>
      <c r="I176" s="248"/>
      <c r="J176" s="244"/>
      <c r="K176" s="244"/>
      <c r="L176" s="249"/>
      <c r="M176" s="250"/>
      <c r="N176" s="251"/>
      <c r="O176" s="251"/>
      <c r="P176" s="251"/>
      <c r="Q176" s="251"/>
      <c r="R176" s="251"/>
      <c r="S176" s="251"/>
      <c r="T176" s="252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53" t="s">
        <v>216</v>
      </c>
      <c r="AU176" s="253" t="s">
        <v>87</v>
      </c>
      <c r="AV176" s="13" t="s">
        <v>87</v>
      </c>
      <c r="AW176" s="13" t="s">
        <v>34</v>
      </c>
      <c r="AX176" s="13" t="s">
        <v>77</v>
      </c>
      <c r="AY176" s="253" t="s">
        <v>144</v>
      </c>
    </row>
    <row r="177" s="14" customFormat="1">
      <c r="A177" s="14"/>
      <c r="B177" s="254"/>
      <c r="C177" s="255"/>
      <c r="D177" s="234" t="s">
        <v>216</v>
      </c>
      <c r="E177" s="256" t="s">
        <v>1</v>
      </c>
      <c r="F177" s="257" t="s">
        <v>236</v>
      </c>
      <c r="G177" s="255"/>
      <c r="H177" s="258">
        <v>112.78099999999999</v>
      </c>
      <c r="I177" s="259"/>
      <c r="J177" s="255"/>
      <c r="K177" s="255"/>
      <c r="L177" s="260"/>
      <c r="M177" s="261"/>
      <c r="N177" s="262"/>
      <c r="O177" s="262"/>
      <c r="P177" s="262"/>
      <c r="Q177" s="262"/>
      <c r="R177" s="262"/>
      <c r="S177" s="262"/>
      <c r="T177" s="263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64" t="s">
        <v>216</v>
      </c>
      <c r="AU177" s="264" t="s">
        <v>87</v>
      </c>
      <c r="AV177" s="14" t="s">
        <v>143</v>
      </c>
      <c r="AW177" s="14" t="s">
        <v>34</v>
      </c>
      <c r="AX177" s="14" t="s">
        <v>85</v>
      </c>
      <c r="AY177" s="264" t="s">
        <v>144</v>
      </c>
    </row>
    <row r="178" s="12" customFormat="1" ht="22.8" customHeight="1">
      <c r="A178" s="12"/>
      <c r="B178" s="204"/>
      <c r="C178" s="205"/>
      <c r="D178" s="206" t="s">
        <v>76</v>
      </c>
      <c r="E178" s="218" t="s">
        <v>87</v>
      </c>
      <c r="F178" s="218" t="s">
        <v>405</v>
      </c>
      <c r="G178" s="205"/>
      <c r="H178" s="205"/>
      <c r="I178" s="208"/>
      <c r="J178" s="219">
        <f>BK178</f>
        <v>0</v>
      </c>
      <c r="K178" s="205"/>
      <c r="L178" s="210"/>
      <c r="M178" s="211"/>
      <c r="N178" s="212"/>
      <c r="O178" s="212"/>
      <c r="P178" s="213">
        <f>SUM(P179:P183)</f>
        <v>0</v>
      </c>
      <c r="Q178" s="212"/>
      <c r="R178" s="213">
        <f>SUM(R179:R183)</f>
        <v>10.070748000000002</v>
      </c>
      <c r="S178" s="212"/>
      <c r="T178" s="214">
        <f>SUM(T179:T183)</f>
        <v>0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R178" s="215" t="s">
        <v>85</v>
      </c>
      <c r="AT178" s="216" t="s">
        <v>76</v>
      </c>
      <c r="AU178" s="216" t="s">
        <v>85</v>
      </c>
      <c r="AY178" s="215" t="s">
        <v>144</v>
      </c>
      <c r="BK178" s="217">
        <f>SUM(BK179:BK183)</f>
        <v>0</v>
      </c>
    </row>
    <row r="179" s="2" customFormat="1" ht="37.8" customHeight="1">
      <c r="A179" s="39"/>
      <c r="B179" s="40"/>
      <c r="C179" s="220" t="s">
        <v>290</v>
      </c>
      <c r="D179" s="220" t="s">
        <v>147</v>
      </c>
      <c r="E179" s="221" t="s">
        <v>541</v>
      </c>
      <c r="F179" s="222" t="s">
        <v>542</v>
      </c>
      <c r="G179" s="223" t="s">
        <v>224</v>
      </c>
      <c r="H179" s="224">
        <v>49.200000000000003</v>
      </c>
      <c r="I179" s="225"/>
      <c r="J179" s="226">
        <f>ROUND(I179*H179,2)</f>
        <v>0</v>
      </c>
      <c r="K179" s="227"/>
      <c r="L179" s="45"/>
      <c r="M179" s="228" t="s">
        <v>1</v>
      </c>
      <c r="N179" s="229" t="s">
        <v>42</v>
      </c>
      <c r="O179" s="92"/>
      <c r="P179" s="230">
        <f>O179*H179</f>
        <v>0</v>
      </c>
      <c r="Q179" s="230">
        <v>0.20469000000000001</v>
      </c>
      <c r="R179" s="230">
        <f>Q179*H179</f>
        <v>10.070748000000002</v>
      </c>
      <c r="S179" s="230">
        <v>0</v>
      </c>
      <c r="T179" s="231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32" t="s">
        <v>143</v>
      </c>
      <c r="AT179" s="232" t="s">
        <v>147</v>
      </c>
      <c r="AU179" s="232" t="s">
        <v>87</v>
      </c>
      <c r="AY179" s="18" t="s">
        <v>144</v>
      </c>
      <c r="BE179" s="233">
        <f>IF(N179="základní",J179,0)</f>
        <v>0</v>
      </c>
      <c r="BF179" s="233">
        <f>IF(N179="snížená",J179,0)</f>
        <v>0</v>
      </c>
      <c r="BG179" s="233">
        <f>IF(N179="zákl. přenesená",J179,0)</f>
        <v>0</v>
      </c>
      <c r="BH179" s="233">
        <f>IF(N179="sníž. přenesená",J179,0)</f>
        <v>0</v>
      </c>
      <c r="BI179" s="233">
        <f>IF(N179="nulová",J179,0)</f>
        <v>0</v>
      </c>
      <c r="BJ179" s="18" t="s">
        <v>85</v>
      </c>
      <c r="BK179" s="233">
        <f>ROUND(I179*H179,2)</f>
        <v>0</v>
      </c>
      <c r="BL179" s="18" t="s">
        <v>143</v>
      </c>
      <c r="BM179" s="232" t="s">
        <v>863</v>
      </c>
    </row>
    <row r="180" s="13" customFormat="1">
      <c r="A180" s="13"/>
      <c r="B180" s="243"/>
      <c r="C180" s="244"/>
      <c r="D180" s="234" t="s">
        <v>216</v>
      </c>
      <c r="E180" s="245" t="s">
        <v>1</v>
      </c>
      <c r="F180" s="246" t="s">
        <v>864</v>
      </c>
      <c r="G180" s="244"/>
      <c r="H180" s="247">
        <v>2.6000000000000001</v>
      </c>
      <c r="I180" s="248"/>
      <c r="J180" s="244"/>
      <c r="K180" s="244"/>
      <c r="L180" s="249"/>
      <c r="M180" s="250"/>
      <c r="N180" s="251"/>
      <c r="O180" s="251"/>
      <c r="P180" s="251"/>
      <c r="Q180" s="251"/>
      <c r="R180" s="251"/>
      <c r="S180" s="251"/>
      <c r="T180" s="252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53" t="s">
        <v>216</v>
      </c>
      <c r="AU180" s="253" t="s">
        <v>87</v>
      </c>
      <c r="AV180" s="13" t="s">
        <v>87</v>
      </c>
      <c r="AW180" s="13" t="s">
        <v>34</v>
      </c>
      <c r="AX180" s="13" t="s">
        <v>77</v>
      </c>
      <c r="AY180" s="253" t="s">
        <v>144</v>
      </c>
    </row>
    <row r="181" s="13" customFormat="1">
      <c r="A181" s="13"/>
      <c r="B181" s="243"/>
      <c r="C181" s="244"/>
      <c r="D181" s="234" t="s">
        <v>216</v>
      </c>
      <c r="E181" s="245" t="s">
        <v>1</v>
      </c>
      <c r="F181" s="246" t="s">
        <v>865</v>
      </c>
      <c r="G181" s="244"/>
      <c r="H181" s="247">
        <v>22.300000000000001</v>
      </c>
      <c r="I181" s="248"/>
      <c r="J181" s="244"/>
      <c r="K181" s="244"/>
      <c r="L181" s="249"/>
      <c r="M181" s="250"/>
      <c r="N181" s="251"/>
      <c r="O181" s="251"/>
      <c r="P181" s="251"/>
      <c r="Q181" s="251"/>
      <c r="R181" s="251"/>
      <c r="S181" s="251"/>
      <c r="T181" s="252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53" t="s">
        <v>216</v>
      </c>
      <c r="AU181" s="253" t="s">
        <v>87</v>
      </c>
      <c r="AV181" s="13" t="s">
        <v>87</v>
      </c>
      <c r="AW181" s="13" t="s">
        <v>34</v>
      </c>
      <c r="AX181" s="13" t="s">
        <v>77</v>
      </c>
      <c r="AY181" s="253" t="s">
        <v>144</v>
      </c>
    </row>
    <row r="182" s="13" customFormat="1">
      <c r="A182" s="13"/>
      <c r="B182" s="243"/>
      <c r="C182" s="244"/>
      <c r="D182" s="234" t="s">
        <v>216</v>
      </c>
      <c r="E182" s="245" t="s">
        <v>1</v>
      </c>
      <c r="F182" s="246" t="s">
        <v>866</v>
      </c>
      <c r="G182" s="244"/>
      <c r="H182" s="247">
        <v>24.300000000000001</v>
      </c>
      <c r="I182" s="248"/>
      <c r="J182" s="244"/>
      <c r="K182" s="244"/>
      <c r="L182" s="249"/>
      <c r="M182" s="250"/>
      <c r="N182" s="251"/>
      <c r="O182" s="251"/>
      <c r="P182" s="251"/>
      <c r="Q182" s="251"/>
      <c r="R182" s="251"/>
      <c r="S182" s="251"/>
      <c r="T182" s="252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53" t="s">
        <v>216</v>
      </c>
      <c r="AU182" s="253" t="s">
        <v>87</v>
      </c>
      <c r="AV182" s="13" t="s">
        <v>87</v>
      </c>
      <c r="AW182" s="13" t="s">
        <v>34</v>
      </c>
      <c r="AX182" s="13" t="s">
        <v>77</v>
      </c>
      <c r="AY182" s="253" t="s">
        <v>144</v>
      </c>
    </row>
    <row r="183" s="14" customFormat="1">
      <c r="A183" s="14"/>
      <c r="B183" s="254"/>
      <c r="C183" s="255"/>
      <c r="D183" s="234" t="s">
        <v>216</v>
      </c>
      <c r="E183" s="256" t="s">
        <v>1</v>
      </c>
      <c r="F183" s="257" t="s">
        <v>236</v>
      </c>
      <c r="G183" s="255"/>
      <c r="H183" s="258">
        <v>49.200000000000003</v>
      </c>
      <c r="I183" s="259"/>
      <c r="J183" s="255"/>
      <c r="K183" s="255"/>
      <c r="L183" s="260"/>
      <c r="M183" s="261"/>
      <c r="N183" s="262"/>
      <c r="O183" s="262"/>
      <c r="P183" s="262"/>
      <c r="Q183" s="262"/>
      <c r="R183" s="262"/>
      <c r="S183" s="262"/>
      <c r="T183" s="263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64" t="s">
        <v>216</v>
      </c>
      <c r="AU183" s="264" t="s">
        <v>87</v>
      </c>
      <c r="AV183" s="14" t="s">
        <v>143</v>
      </c>
      <c r="AW183" s="14" t="s">
        <v>34</v>
      </c>
      <c r="AX183" s="14" t="s">
        <v>85</v>
      </c>
      <c r="AY183" s="264" t="s">
        <v>144</v>
      </c>
    </row>
    <row r="184" s="12" customFormat="1" ht="22.8" customHeight="1">
      <c r="A184" s="12"/>
      <c r="B184" s="204"/>
      <c r="C184" s="205"/>
      <c r="D184" s="206" t="s">
        <v>76</v>
      </c>
      <c r="E184" s="218" t="s">
        <v>143</v>
      </c>
      <c r="F184" s="218" t="s">
        <v>545</v>
      </c>
      <c r="G184" s="205"/>
      <c r="H184" s="205"/>
      <c r="I184" s="208"/>
      <c r="J184" s="219">
        <f>BK184</f>
        <v>0</v>
      </c>
      <c r="K184" s="205"/>
      <c r="L184" s="210"/>
      <c r="M184" s="211"/>
      <c r="N184" s="212"/>
      <c r="O184" s="212"/>
      <c r="P184" s="213">
        <f>SUM(P185:P193)</f>
        <v>0</v>
      </c>
      <c r="Q184" s="212"/>
      <c r="R184" s="213">
        <f>SUM(R185:R193)</f>
        <v>17.5844244</v>
      </c>
      <c r="S184" s="212"/>
      <c r="T184" s="214">
        <f>SUM(T185:T193)</f>
        <v>0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R184" s="215" t="s">
        <v>85</v>
      </c>
      <c r="AT184" s="216" t="s">
        <v>76</v>
      </c>
      <c r="AU184" s="216" t="s">
        <v>85</v>
      </c>
      <c r="AY184" s="215" t="s">
        <v>144</v>
      </c>
      <c r="BK184" s="217">
        <f>SUM(BK185:BK193)</f>
        <v>0</v>
      </c>
    </row>
    <row r="185" s="2" customFormat="1" ht="24.15" customHeight="1">
      <c r="A185" s="39"/>
      <c r="B185" s="40"/>
      <c r="C185" s="220" t="s">
        <v>294</v>
      </c>
      <c r="D185" s="220" t="s">
        <v>147</v>
      </c>
      <c r="E185" s="221" t="s">
        <v>546</v>
      </c>
      <c r="F185" s="222" t="s">
        <v>547</v>
      </c>
      <c r="G185" s="223" t="s">
        <v>229</v>
      </c>
      <c r="H185" s="224">
        <v>4.9199999999999999</v>
      </c>
      <c r="I185" s="225"/>
      <c r="J185" s="226">
        <f>ROUND(I185*H185,2)</f>
        <v>0</v>
      </c>
      <c r="K185" s="227"/>
      <c r="L185" s="45"/>
      <c r="M185" s="228" t="s">
        <v>1</v>
      </c>
      <c r="N185" s="229" t="s">
        <v>42</v>
      </c>
      <c r="O185" s="92"/>
      <c r="P185" s="230">
        <f>O185*H185</f>
        <v>0</v>
      </c>
      <c r="Q185" s="230">
        <v>1.8907700000000001</v>
      </c>
      <c r="R185" s="230">
        <f>Q185*H185</f>
        <v>9.3025883999999994</v>
      </c>
      <c r="S185" s="230">
        <v>0</v>
      </c>
      <c r="T185" s="231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32" t="s">
        <v>143</v>
      </c>
      <c r="AT185" s="232" t="s">
        <v>147</v>
      </c>
      <c r="AU185" s="232" t="s">
        <v>87</v>
      </c>
      <c r="AY185" s="18" t="s">
        <v>144</v>
      </c>
      <c r="BE185" s="233">
        <f>IF(N185="základní",J185,0)</f>
        <v>0</v>
      </c>
      <c r="BF185" s="233">
        <f>IF(N185="snížená",J185,0)</f>
        <v>0</v>
      </c>
      <c r="BG185" s="233">
        <f>IF(N185="zákl. přenesená",J185,0)</f>
        <v>0</v>
      </c>
      <c r="BH185" s="233">
        <f>IF(N185="sníž. přenesená",J185,0)</f>
        <v>0</v>
      </c>
      <c r="BI185" s="233">
        <f>IF(N185="nulová",J185,0)</f>
        <v>0</v>
      </c>
      <c r="BJ185" s="18" t="s">
        <v>85</v>
      </c>
      <c r="BK185" s="233">
        <f>ROUND(I185*H185,2)</f>
        <v>0</v>
      </c>
      <c r="BL185" s="18" t="s">
        <v>143</v>
      </c>
      <c r="BM185" s="232" t="s">
        <v>867</v>
      </c>
    </row>
    <row r="186" s="13" customFormat="1">
      <c r="A186" s="13"/>
      <c r="B186" s="243"/>
      <c r="C186" s="244"/>
      <c r="D186" s="234" t="s">
        <v>216</v>
      </c>
      <c r="E186" s="245" t="s">
        <v>1</v>
      </c>
      <c r="F186" s="246" t="s">
        <v>868</v>
      </c>
      <c r="G186" s="244"/>
      <c r="H186" s="247">
        <v>0.26000000000000001</v>
      </c>
      <c r="I186" s="248"/>
      <c r="J186" s="244"/>
      <c r="K186" s="244"/>
      <c r="L186" s="249"/>
      <c r="M186" s="250"/>
      <c r="N186" s="251"/>
      <c r="O186" s="251"/>
      <c r="P186" s="251"/>
      <c r="Q186" s="251"/>
      <c r="R186" s="251"/>
      <c r="S186" s="251"/>
      <c r="T186" s="252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53" t="s">
        <v>216</v>
      </c>
      <c r="AU186" s="253" t="s">
        <v>87</v>
      </c>
      <c r="AV186" s="13" t="s">
        <v>87</v>
      </c>
      <c r="AW186" s="13" t="s">
        <v>34</v>
      </c>
      <c r="AX186" s="13" t="s">
        <v>77</v>
      </c>
      <c r="AY186" s="253" t="s">
        <v>144</v>
      </c>
    </row>
    <row r="187" s="13" customFormat="1">
      <c r="A187" s="13"/>
      <c r="B187" s="243"/>
      <c r="C187" s="244"/>
      <c r="D187" s="234" t="s">
        <v>216</v>
      </c>
      <c r="E187" s="245" t="s">
        <v>1</v>
      </c>
      <c r="F187" s="246" t="s">
        <v>869</v>
      </c>
      <c r="G187" s="244"/>
      <c r="H187" s="247">
        <v>2.23</v>
      </c>
      <c r="I187" s="248"/>
      <c r="J187" s="244"/>
      <c r="K187" s="244"/>
      <c r="L187" s="249"/>
      <c r="M187" s="250"/>
      <c r="N187" s="251"/>
      <c r="O187" s="251"/>
      <c r="P187" s="251"/>
      <c r="Q187" s="251"/>
      <c r="R187" s="251"/>
      <c r="S187" s="251"/>
      <c r="T187" s="252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53" t="s">
        <v>216</v>
      </c>
      <c r="AU187" s="253" t="s">
        <v>87</v>
      </c>
      <c r="AV187" s="13" t="s">
        <v>87</v>
      </c>
      <c r="AW187" s="13" t="s">
        <v>34</v>
      </c>
      <c r="AX187" s="13" t="s">
        <v>77</v>
      </c>
      <c r="AY187" s="253" t="s">
        <v>144</v>
      </c>
    </row>
    <row r="188" s="13" customFormat="1">
      <c r="A188" s="13"/>
      <c r="B188" s="243"/>
      <c r="C188" s="244"/>
      <c r="D188" s="234" t="s">
        <v>216</v>
      </c>
      <c r="E188" s="245" t="s">
        <v>1</v>
      </c>
      <c r="F188" s="246" t="s">
        <v>870</v>
      </c>
      <c r="G188" s="244"/>
      <c r="H188" s="247">
        <v>2.4300000000000002</v>
      </c>
      <c r="I188" s="248"/>
      <c r="J188" s="244"/>
      <c r="K188" s="244"/>
      <c r="L188" s="249"/>
      <c r="M188" s="250"/>
      <c r="N188" s="251"/>
      <c r="O188" s="251"/>
      <c r="P188" s="251"/>
      <c r="Q188" s="251"/>
      <c r="R188" s="251"/>
      <c r="S188" s="251"/>
      <c r="T188" s="252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53" t="s">
        <v>216</v>
      </c>
      <c r="AU188" s="253" t="s">
        <v>87</v>
      </c>
      <c r="AV188" s="13" t="s">
        <v>87</v>
      </c>
      <c r="AW188" s="13" t="s">
        <v>34</v>
      </c>
      <c r="AX188" s="13" t="s">
        <v>77</v>
      </c>
      <c r="AY188" s="253" t="s">
        <v>144</v>
      </c>
    </row>
    <row r="189" s="14" customFormat="1">
      <c r="A189" s="14"/>
      <c r="B189" s="254"/>
      <c r="C189" s="255"/>
      <c r="D189" s="234" t="s">
        <v>216</v>
      </c>
      <c r="E189" s="256" t="s">
        <v>470</v>
      </c>
      <c r="F189" s="257" t="s">
        <v>236</v>
      </c>
      <c r="G189" s="255"/>
      <c r="H189" s="258">
        <v>4.9199999999999999</v>
      </c>
      <c r="I189" s="259"/>
      <c r="J189" s="255"/>
      <c r="K189" s="255"/>
      <c r="L189" s="260"/>
      <c r="M189" s="261"/>
      <c r="N189" s="262"/>
      <c r="O189" s="262"/>
      <c r="P189" s="262"/>
      <c r="Q189" s="262"/>
      <c r="R189" s="262"/>
      <c r="S189" s="262"/>
      <c r="T189" s="263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64" t="s">
        <v>216</v>
      </c>
      <c r="AU189" s="264" t="s">
        <v>87</v>
      </c>
      <c r="AV189" s="14" t="s">
        <v>143</v>
      </c>
      <c r="AW189" s="14" t="s">
        <v>34</v>
      </c>
      <c r="AX189" s="14" t="s">
        <v>85</v>
      </c>
      <c r="AY189" s="264" t="s">
        <v>144</v>
      </c>
    </row>
    <row r="190" s="2" customFormat="1" ht="24.15" customHeight="1">
      <c r="A190" s="39"/>
      <c r="B190" s="40"/>
      <c r="C190" s="220" t="s">
        <v>298</v>
      </c>
      <c r="D190" s="220" t="s">
        <v>147</v>
      </c>
      <c r="E190" s="221" t="s">
        <v>871</v>
      </c>
      <c r="F190" s="222" t="s">
        <v>872</v>
      </c>
      <c r="G190" s="223" t="s">
        <v>229</v>
      </c>
      <c r="H190" s="224">
        <v>1.8</v>
      </c>
      <c r="I190" s="225"/>
      <c r="J190" s="226">
        <f>ROUND(I190*H190,2)</f>
        <v>0</v>
      </c>
      <c r="K190" s="227"/>
      <c r="L190" s="45"/>
      <c r="M190" s="228" t="s">
        <v>1</v>
      </c>
      <c r="N190" s="229" t="s">
        <v>42</v>
      </c>
      <c r="O190" s="92"/>
      <c r="P190" s="230">
        <f>O190*H190</f>
        <v>0</v>
      </c>
      <c r="Q190" s="230">
        <v>2.3010199999999998</v>
      </c>
      <c r="R190" s="230">
        <f>Q190*H190</f>
        <v>4.1418359999999996</v>
      </c>
      <c r="S190" s="230">
        <v>0</v>
      </c>
      <c r="T190" s="231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32" t="s">
        <v>143</v>
      </c>
      <c r="AT190" s="232" t="s">
        <v>147</v>
      </c>
      <c r="AU190" s="232" t="s">
        <v>87</v>
      </c>
      <c r="AY190" s="18" t="s">
        <v>144</v>
      </c>
      <c r="BE190" s="233">
        <f>IF(N190="základní",J190,0)</f>
        <v>0</v>
      </c>
      <c r="BF190" s="233">
        <f>IF(N190="snížená",J190,0)</f>
        <v>0</v>
      </c>
      <c r="BG190" s="233">
        <f>IF(N190="zákl. přenesená",J190,0)</f>
        <v>0</v>
      </c>
      <c r="BH190" s="233">
        <f>IF(N190="sníž. přenesená",J190,0)</f>
        <v>0</v>
      </c>
      <c r="BI190" s="233">
        <f>IF(N190="nulová",J190,0)</f>
        <v>0</v>
      </c>
      <c r="BJ190" s="18" t="s">
        <v>85</v>
      </c>
      <c r="BK190" s="233">
        <f>ROUND(I190*H190,2)</f>
        <v>0</v>
      </c>
      <c r="BL190" s="18" t="s">
        <v>143</v>
      </c>
      <c r="BM190" s="232" t="s">
        <v>873</v>
      </c>
    </row>
    <row r="191" s="13" customFormat="1">
      <c r="A191" s="13"/>
      <c r="B191" s="243"/>
      <c r="C191" s="244"/>
      <c r="D191" s="234" t="s">
        <v>216</v>
      </c>
      <c r="E191" s="245" t="s">
        <v>1</v>
      </c>
      <c r="F191" s="246" t="s">
        <v>874</v>
      </c>
      <c r="G191" s="244"/>
      <c r="H191" s="247">
        <v>1.8</v>
      </c>
      <c r="I191" s="248"/>
      <c r="J191" s="244"/>
      <c r="K191" s="244"/>
      <c r="L191" s="249"/>
      <c r="M191" s="250"/>
      <c r="N191" s="251"/>
      <c r="O191" s="251"/>
      <c r="P191" s="251"/>
      <c r="Q191" s="251"/>
      <c r="R191" s="251"/>
      <c r="S191" s="251"/>
      <c r="T191" s="252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53" t="s">
        <v>216</v>
      </c>
      <c r="AU191" s="253" t="s">
        <v>87</v>
      </c>
      <c r="AV191" s="13" t="s">
        <v>87</v>
      </c>
      <c r="AW191" s="13" t="s">
        <v>34</v>
      </c>
      <c r="AX191" s="13" t="s">
        <v>85</v>
      </c>
      <c r="AY191" s="253" t="s">
        <v>144</v>
      </c>
    </row>
    <row r="192" s="2" customFormat="1" ht="21.75" customHeight="1">
      <c r="A192" s="39"/>
      <c r="B192" s="40"/>
      <c r="C192" s="220" t="s">
        <v>304</v>
      </c>
      <c r="D192" s="220" t="s">
        <v>147</v>
      </c>
      <c r="E192" s="221" t="s">
        <v>875</v>
      </c>
      <c r="F192" s="222" t="s">
        <v>560</v>
      </c>
      <c r="G192" s="223" t="s">
        <v>214</v>
      </c>
      <c r="H192" s="224">
        <v>12</v>
      </c>
      <c r="I192" s="225"/>
      <c r="J192" s="226">
        <f>ROUND(I192*H192,2)</f>
        <v>0</v>
      </c>
      <c r="K192" s="227"/>
      <c r="L192" s="45"/>
      <c r="M192" s="228" t="s">
        <v>1</v>
      </c>
      <c r="N192" s="229" t="s">
        <v>42</v>
      </c>
      <c r="O192" s="92"/>
      <c r="P192" s="230">
        <f>O192*H192</f>
        <v>0</v>
      </c>
      <c r="Q192" s="230">
        <v>0.34499999999999997</v>
      </c>
      <c r="R192" s="230">
        <f>Q192*H192</f>
        <v>4.1399999999999997</v>
      </c>
      <c r="S192" s="230">
        <v>0</v>
      </c>
      <c r="T192" s="231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32" t="s">
        <v>143</v>
      </c>
      <c r="AT192" s="232" t="s">
        <v>147</v>
      </c>
      <c r="AU192" s="232" t="s">
        <v>87</v>
      </c>
      <c r="AY192" s="18" t="s">
        <v>144</v>
      </c>
      <c r="BE192" s="233">
        <f>IF(N192="základní",J192,0)</f>
        <v>0</v>
      </c>
      <c r="BF192" s="233">
        <f>IF(N192="snížená",J192,0)</f>
        <v>0</v>
      </c>
      <c r="BG192" s="233">
        <f>IF(N192="zákl. přenesená",J192,0)</f>
        <v>0</v>
      </c>
      <c r="BH192" s="233">
        <f>IF(N192="sníž. přenesená",J192,0)</f>
        <v>0</v>
      </c>
      <c r="BI192" s="233">
        <f>IF(N192="nulová",J192,0)</f>
        <v>0</v>
      </c>
      <c r="BJ192" s="18" t="s">
        <v>85</v>
      </c>
      <c r="BK192" s="233">
        <f>ROUND(I192*H192,2)</f>
        <v>0</v>
      </c>
      <c r="BL192" s="18" t="s">
        <v>143</v>
      </c>
      <c r="BM192" s="232" t="s">
        <v>876</v>
      </c>
    </row>
    <row r="193" s="13" customFormat="1">
      <c r="A193" s="13"/>
      <c r="B193" s="243"/>
      <c r="C193" s="244"/>
      <c r="D193" s="234" t="s">
        <v>216</v>
      </c>
      <c r="E193" s="245" t="s">
        <v>1</v>
      </c>
      <c r="F193" s="246" t="s">
        <v>877</v>
      </c>
      <c r="G193" s="244"/>
      <c r="H193" s="247">
        <v>12</v>
      </c>
      <c r="I193" s="248"/>
      <c r="J193" s="244"/>
      <c r="K193" s="244"/>
      <c r="L193" s="249"/>
      <c r="M193" s="250"/>
      <c r="N193" s="251"/>
      <c r="O193" s="251"/>
      <c r="P193" s="251"/>
      <c r="Q193" s="251"/>
      <c r="R193" s="251"/>
      <c r="S193" s="251"/>
      <c r="T193" s="252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53" t="s">
        <v>216</v>
      </c>
      <c r="AU193" s="253" t="s">
        <v>87</v>
      </c>
      <c r="AV193" s="13" t="s">
        <v>87</v>
      </c>
      <c r="AW193" s="13" t="s">
        <v>34</v>
      </c>
      <c r="AX193" s="13" t="s">
        <v>85</v>
      </c>
      <c r="AY193" s="253" t="s">
        <v>144</v>
      </c>
    </row>
    <row r="194" s="12" customFormat="1" ht="22.8" customHeight="1">
      <c r="A194" s="12"/>
      <c r="B194" s="204"/>
      <c r="C194" s="205"/>
      <c r="D194" s="206" t="s">
        <v>76</v>
      </c>
      <c r="E194" s="218" t="s">
        <v>185</v>
      </c>
      <c r="F194" s="218" t="s">
        <v>563</v>
      </c>
      <c r="G194" s="205"/>
      <c r="H194" s="205"/>
      <c r="I194" s="208"/>
      <c r="J194" s="219">
        <f>BK194</f>
        <v>0</v>
      </c>
      <c r="K194" s="205"/>
      <c r="L194" s="210"/>
      <c r="M194" s="211"/>
      <c r="N194" s="212"/>
      <c r="O194" s="212"/>
      <c r="P194" s="213">
        <f>SUM(P195:P250)</f>
        <v>0</v>
      </c>
      <c r="Q194" s="212"/>
      <c r="R194" s="213">
        <f>SUM(R195:R250)</f>
        <v>11.846126590000003</v>
      </c>
      <c r="S194" s="212"/>
      <c r="T194" s="214">
        <f>SUM(T195:T250)</f>
        <v>0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R194" s="215" t="s">
        <v>85</v>
      </c>
      <c r="AT194" s="216" t="s">
        <v>76</v>
      </c>
      <c r="AU194" s="216" t="s">
        <v>85</v>
      </c>
      <c r="AY194" s="215" t="s">
        <v>144</v>
      </c>
      <c r="BK194" s="217">
        <f>SUM(BK195:BK250)</f>
        <v>0</v>
      </c>
    </row>
    <row r="195" s="2" customFormat="1" ht="24.15" customHeight="1">
      <c r="A195" s="39"/>
      <c r="B195" s="40"/>
      <c r="C195" s="220" t="s">
        <v>308</v>
      </c>
      <c r="D195" s="220" t="s">
        <v>147</v>
      </c>
      <c r="E195" s="221" t="s">
        <v>764</v>
      </c>
      <c r="F195" s="222" t="s">
        <v>765</v>
      </c>
      <c r="G195" s="223" t="s">
        <v>157</v>
      </c>
      <c r="H195" s="224">
        <v>7</v>
      </c>
      <c r="I195" s="225"/>
      <c r="J195" s="226">
        <f>ROUND(I195*H195,2)</f>
        <v>0</v>
      </c>
      <c r="K195" s="227"/>
      <c r="L195" s="45"/>
      <c r="M195" s="228" t="s">
        <v>1</v>
      </c>
      <c r="N195" s="229" t="s">
        <v>42</v>
      </c>
      <c r="O195" s="92"/>
      <c r="P195" s="230">
        <f>O195*H195</f>
        <v>0</v>
      </c>
      <c r="Q195" s="230">
        <v>0.087419999999999998</v>
      </c>
      <c r="R195" s="230">
        <f>Q195*H195</f>
        <v>0.61193999999999993</v>
      </c>
      <c r="S195" s="230">
        <v>0</v>
      </c>
      <c r="T195" s="231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32" t="s">
        <v>143</v>
      </c>
      <c r="AT195" s="232" t="s">
        <v>147</v>
      </c>
      <c r="AU195" s="232" t="s">
        <v>87</v>
      </c>
      <c r="AY195" s="18" t="s">
        <v>144</v>
      </c>
      <c r="BE195" s="233">
        <f>IF(N195="základní",J195,0)</f>
        <v>0</v>
      </c>
      <c r="BF195" s="233">
        <f>IF(N195="snížená",J195,0)</f>
        <v>0</v>
      </c>
      <c r="BG195" s="233">
        <f>IF(N195="zákl. přenesená",J195,0)</f>
        <v>0</v>
      </c>
      <c r="BH195" s="233">
        <f>IF(N195="sníž. přenesená",J195,0)</f>
        <v>0</v>
      </c>
      <c r="BI195" s="233">
        <f>IF(N195="nulová",J195,0)</f>
        <v>0</v>
      </c>
      <c r="BJ195" s="18" t="s">
        <v>85</v>
      </c>
      <c r="BK195" s="233">
        <f>ROUND(I195*H195,2)</f>
        <v>0</v>
      </c>
      <c r="BL195" s="18" t="s">
        <v>143</v>
      </c>
      <c r="BM195" s="232" t="s">
        <v>878</v>
      </c>
    </row>
    <row r="196" s="13" customFormat="1">
      <c r="A196" s="13"/>
      <c r="B196" s="243"/>
      <c r="C196" s="244"/>
      <c r="D196" s="234" t="s">
        <v>216</v>
      </c>
      <c r="E196" s="245" t="s">
        <v>1</v>
      </c>
      <c r="F196" s="246" t="s">
        <v>879</v>
      </c>
      <c r="G196" s="244"/>
      <c r="H196" s="247">
        <v>7</v>
      </c>
      <c r="I196" s="248"/>
      <c r="J196" s="244"/>
      <c r="K196" s="244"/>
      <c r="L196" s="249"/>
      <c r="M196" s="250"/>
      <c r="N196" s="251"/>
      <c r="O196" s="251"/>
      <c r="P196" s="251"/>
      <c r="Q196" s="251"/>
      <c r="R196" s="251"/>
      <c r="S196" s="251"/>
      <c r="T196" s="252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53" t="s">
        <v>216</v>
      </c>
      <c r="AU196" s="253" t="s">
        <v>87</v>
      </c>
      <c r="AV196" s="13" t="s">
        <v>87</v>
      </c>
      <c r="AW196" s="13" t="s">
        <v>34</v>
      </c>
      <c r="AX196" s="13" t="s">
        <v>85</v>
      </c>
      <c r="AY196" s="253" t="s">
        <v>144</v>
      </c>
    </row>
    <row r="197" s="2" customFormat="1" ht="24.15" customHeight="1">
      <c r="A197" s="39"/>
      <c r="B197" s="40"/>
      <c r="C197" s="265" t="s">
        <v>7</v>
      </c>
      <c r="D197" s="265" t="s">
        <v>254</v>
      </c>
      <c r="E197" s="266" t="s">
        <v>880</v>
      </c>
      <c r="F197" s="267" t="s">
        <v>881</v>
      </c>
      <c r="G197" s="268" t="s">
        <v>157</v>
      </c>
      <c r="H197" s="269">
        <v>4</v>
      </c>
      <c r="I197" s="270"/>
      <c r="J197" s="271">
        <f>ROUND(I197*H197,2)</f>
        <v>0</v>
      </c>
      <c r="K197" s="272"/>
      <c r="L197" s="273"/>
      <c r="M197" s="274" t="s">
        <v>1</v>
      </c>
      <c r="N197" s="275" t="s">
        <v>42</v>
      </c>
      <c r="O197" s="92"/>
      <c r="P197" s="230">
        <f>O197*H197</f>
        <v>0</v>
      </c>
      <c r="Q197" s="230">
        <v>0.028000000000000001</v>
      </c>
      <c r="R197" s="230">
        <f>Q197*H197</f>
        <v>0.112</v>
      </c>
      <c r="S197" s="230">
        <v>0</v>
      </c>
      <c r="T197" s="231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32" t="s">
        <v>185</v>
      </c>
      <c r="AT197" s="232" t="s">
        <v>254</v>
      </c>
      <c r="AU197" s="232" t="s">
        <v>87</v>
      </c>
      <c r="AY197" s="18" t="s">
        <v>144</v>
      </c>
      <c r="BE197" s="233">
        <f>IF(N197="základní",J197,0)</f>
        <v>0</v>
      </c>
      <c r="BF197" s="233">
        <f>IF(N197="snížená",J197,0)</f>
        <v>0</v>
      </c>
      <c r="BG197" s="233">
        <f>IF(N197="zákl. přenesená",J197,0)</f>
        <v>0</v>
      </c>
      <c r="BH197" s="233">
        <f>IF(N197="sníž. přenesená",J197,0)</f>
        <v>0</v>
      </c>
      <c r="BI197" s="233">
        <f>IF(N197="nulová",J197,0)</f>
        <v>0</v>
      </c>
      <c r="BJ197" s="18" t="s">
        <v>85</v>
      </c>
      <c r="BK197" s="233">
        <f>ROUND(I197*H197,2)</f>
        <v>0</v>
      </c>
      <c r="BL197" s="18" t="s">
        <v>143</v>
      </c>
      <c r="BM197" s="232" t="s">
        <v>882</v>
      </c>
    </row>
    <row r="198" s="13" customFormat="1">
      <c r="A198" s="13"/>
      <c r="B198" s="243"/>
      <c r="C198" s="244"/>
      <c r="D198" s="234" t="s">
        <v>216</v>
      </c>
      <c r="E198" s="245" t="s">
        <v>1</v>
      </c>
      <c r="F198" s="246" t="s">
        <v>85</v>
      </c>
      <c r="G198" s="244"/>
      <c r="H198" s="247">
        <v>1</v>
      </c>
      <c r="I198" s="248"/>
      <c r="J198" s="244"/>
      <c r="K198" s="244"/>
      <c r="L198" s="249"/>
      <c r="M198" s="250"/>
      <c r="N198" s="251"/>
      <c r="O198" s="251"/>
      <c r="P198" s="251"/>
      <c r="Q198" s="251"/>
      <c r="R198" s="251"/>
      <c r="S198" s="251"/>
      <c r="T198" s="252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53" t="s">
        <v>216</v>
      </c>
      <c r="AU198" s="253" t="s">
        <v>87</v>
      </c>
      <c r="AV198" s="13" t="s">
        <v>87</v>
      </c>
      <c r="AW198" s="13" t="s">
        <v>34</v>
      </c>
      <c r="AX198" s="13" t="s">
        <v>77</v>
      </c>
      <c r="AY198" s="253" t="s">
        <v>144</v>
      </c>
    </row>
    <row r="199" s="13" customFormat="1">
      <c r="A199" s="13"/>
      <c r="B199" s="243"/>
      <c r="C199" s="244"/>
      <c r="D199" s="234" t="s">
        <v>216</v>
      </c>
      <c r="E199" s="245" t="s">
        <v>1</v>
      </c>
      <c r="F199" s="246" t="s">
        <v>883</v>
      </c>
      <c r="G199" s="244"/>
      <c r="H199" s="247">
        <v>3</v>
      </c>
      <c r="I199" s="248"/>
      <c r="J199" s="244"/>
      <c r="K199" s="244"/>
      <c r="L199" s="249"/>
      <c r="M199" s="250"/>
      <c r="N199" s="251"/>
      <c r="O199" s="251"/>
      <c r="P199" s="251"/>
      <c r="Q199" s="251"/>
      <c r="R199" s="251"/>
      <c r="S199" s="251"/>
      <c r="T199" s="252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53" t="s">
        <v>216</v>
      </c>
      <c r="AU199" s="253" t="s">
        <v>87</v>
      </c>
      <c r="AV199" s="13" t="s">
        <v>87</v>
      </c>
      <c r="AW199" s="13" t="s">
        <v>34</v>
      </c>
      <c r="AX199" s="13" t="s">
        <v>77</v>
      </c>
      <c r="AY199" s="253" t="s">
        <v>144</v>
      </c>
    </row>
    <row r="200" s="14" customFormat="1">
      <c r="A200" s="14"/>
      <c r="B200" s="254"/>
      <c r="C200" s="255"/>
      <c r="D200" s="234" t="s">
        <v>216</v>
      </c>
      <c r="E200" s="256" t="s">
        <v>1</v>
      </c>
      <c r="F200" s="257" t="s">
        <v>236</v>
      </c>
      <c r="G200" s="255"/>
      <c r="H200" s="258">
        <v>4</v>
      </c>
      <c r="I200" s="259"/>
      <c r="J200" s="255"/>
      <c r="K200" s="255"/>
      <c r="L200" s="260"/>
      <c r="M200" s="261"/>
      <c r="N200" s="262"/>
      <c r="O200" s="262"/>
      <c r="P200" s="262"/>
      <c r="Q200" s="262"/>
      <c r="R200" s="262"/>
      <c r="S200" s="262"/>
      <c r="T200" s="263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64" t="s">
        <v>216</v>
      </c>
      <c r="AU200" s="264" t="s">
        <v>87</v>
      </c>
      <c r="AV200" s="14" t="s">
        <v>143</v>
      </c>
      <c r="AW200" s="14" t="s">
        <v>34</v>
      </c>
      <c r="AX200" s="14" t="s">
        <v>85</v>
      </c>
      <c r="AY200" s="264" t="s">
        <v>144</v>
      </c>
    </row>
    <row r="201" s="2" customFormat="1" ht="24.15" customHeight="1">
      <c r="A201" s="39"/>
      <c r="B201" s="40"/>
      <c r="C201" s="265" t="s">
        <v>315</v>
      </c>
      <c r="D201" s="265" t="s">
        <v>254</v>
      </c>
      <c r="E201" s="266" t="s">
        <v>884</v>
      </c>
      <c r="F201" s="267" t="s">
        <v>885</v>
      </c>
      <c r="G201" s="268" t="s">
        <v>157</v>
      </c>
      <c r="H201" s="269">
        <v>1</v>
      </c>
      <c r="I201" s="270"/>
      <c r="J201" s="271">
        <f>ROUND(I201*H201,2)</f>
        <v>0</v>
      </c>
      <c r="K201" s="272"/>
      <c r="L201" s="273"/>
      <c r="M201" s="274" t="s">
        <v>1</v>
      </c>
      <c r="N201" s="275" t="s">
        <v>42</v>
      </c>
      <c r="O201" s="92"/>
      <c r="P201" s="230">
        <f>O201*H201</f>
        <v>0</v>
      </c>
      <c r="Q201" s="230">
        <v>0.040000000000000001</v>
      </c>
      <c r="R201" s="230">
        <f>Q201*H201</f>
        <v>0.040000000000000001</v>
      </c>
      <c r="S201" s="230">
        <v>0</v>
      </c>
      <c r="T201" s="231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32" t="s">
        <v>185</v>
      </c>
      <c r="AT201" s="232" t="s">
        <v>254</v>
      </c>
      <c r="AU201" s="232" t="s">
        <v>87</v>
      </c>
      <c r="AY201" s="18" t="s">
        <v>144</v>
      </c>
      <c r="BE201" s="233">
        <f>IF(N201="základní",J201,0)</f>
        <v>0</v>
      </c>
      <c r="BF201" s="233">
        <f>IF(N201="snížená",J201,0)</f>
        <v>0</v>
      </c>
      <c r="BG201" s="233">
        <f>IF(N201="zákl. přenesená",J201,0)</f>
        <v>0</v>
      </c>
      <c r="BH201" s="233">
        <f>IF(N201="sníž. přenesená",J201,0)</f>
        <v>0</v>
      </c>
      <c r="BI201" s="233">
        <f>IF(N201="nulová",J201,0)</f>
        <v>0</v>
      </c>
      <c r="BJ201" s="18" t="s">
        <v>85</v>
      </c>
      <c r="BK201" s="233">
        <f>ROUND(I201*H201,2)</f>
        <v>0</v>
      </c>
      <c r="BL201" s="18" t="s">
        <v>143</v>
      </c>
      <c r="BM201" s="232" t="s">
        <v>886</v>
      </c>
    </row>
    <row r="202" s="2" customFormat="1" ht="24.15" customHeight="1">
      <c r="A202" s="39"/>
      <c r="B202" s="40"/>
      <c r="C202" s="265" t="s">
        <v>321</v>
      </c>
      <c r="D202" s="265" t="s">
        <v>254</v>
      </c>
      <c r="E202" s="266" t="s">
        <v>887</v>
      </c>
      <c r="F202" s="267" t="s">
        <v>888</v>
      </c>
      <c r="G202" s="268" t="s">
        <v>157</v>
      </c>
      <c r="H202" s="269">
        <v>1</v>
      </c>
      <c r="I202" s="270"/>
      <c r="J202" s="271">
        <f>ROUND(I202*H202,2)</f>
        <v>0</v>
      </c>
      <c r="K202" s="272"/>
      <c r="L202" s="273"/>
      <c r="M202" s="274" t="s">
        <v>1</v>
      </c>
      <c r="N202" s="275" t="s">
        <v>42</v>
      </c>
      <c r="O202" s="92"/>
      <c r="P202" s="230">
        <f>O202*H202</f>
        <v>0</v>
      </c>
      <c r="Q202" s="230">
        <v>0.050999999999999997</v>
      </c>
      <c r="R202" s="230">
        <f>Q202*H202</f>
        <v>0.050999999999999997</v>
      </c>
      <c r="S202" s="230">
        <v>0</v>
      </c>
      <c r="T202" s="231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32" t="s">
        <v>185</v>
      </c>
      <c r="AT202" s="232" t="s">
        <v>254</v>
      </c>
      <c r="AU202" s="232" t="s">
        <v>87</v>
      </c>
      <c r="AY202" s="18" t="s">
        <v>144</v>
      </c>
      <c r="BE202" s="233">
        <f>IF(N202="základní",J202,0)</f>
        <v>0</v>
      </c>
      <c r="BF202" s="233">
        <f>IF(N202="snížená",J202,0)</f>
        <v>0</v>
      </c>
      <c r="BG202" s="233">
        <f>IF(N202="zákl. přenesená",J202,0)</f>
        <v>0</v>
      </c>
      <c r="BH202" s="233">
        <f>IF(N202="sníž. přenesená",J202,0)</f>
        <v>0</v>
      </c>
      <c r="BI202" s="233">
        <f>IF(N202="nulová",J202,0)</f>
        <v>0</v>
      </c>
      <c r="BJ202" s="18" t="s">
        <v>85</v>
      </c>
      <c r="BK202" s="233">
        <f>ROUND(I202*H202,2)</f>
        <v>0</v>
      </c>
      <c r="BL202" s="18" t="s">
        <v>143</v>
      </c>
      <c r="BM202" s="232" t="s">
        <v>889</v>
      </c>
    </row>
    <row r="203" s="2" customFormat="1" ht="24.15" customHeight="1">
      <c r="A203" s="39"/>
      <c r="B203" s="40"/>
      <c r="C203" s="265" t="s">
        <v>325</v>
      </c>
      <c r="D203" s="265" t="s">
        <v>254</v>
      </c>
      <c r="E203" s="266" t="s">
        <v>768</v>
      </c>
      <c r="F203" s="267" t="s">
        <v>769</v>
      </c>
      <c r="G203" s="268" t="s">
        <v>157</v>
      </c>
      <c r="H203" s="269">
        <v>1</v>
      </c>
      <c r="I203" s="270"/>
      <c r="J203" s="271">
        <f>ROUND(I203*H203,2)</f>
        <v>0</v>
      </c>
      <c r="K203" s="272"/>
      <c r="L203" s="273"/>
      <c r="M203" s="274" t="s">
        <v>1</v>
      </c>
      <c r="N203" s="275" t="s">
        <v>42</v>
      </c>
      <c r="O203" s="92"/>
      <c r="P203" s="230">
        <f>O203*H203</f>
        <v>0</v>
      </c>
      <c r="Q203" s="230">
        <v>0.068000000000000005</v>
      </c>
      <c r="R203" s="230">
        <f>Q203*H203</f>
        <v>0.068000000000000005</v>
      </c>
      <c r="S203" s="230">
        <v>0</v>
      </c>
      <c r="T203" s="231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32" t="s">
        <v>185</v>
      </c>
      <c r="AT203" s="232" t="s">
        <v>254</v>
      </c>
      <c r="AU203" s="232" t="s">
        <v>87</v>
      </c>
      <c r="AY203" s="18" t="s">
        <v>144</v>
      </c>
      <c r="BE203" s="233">
        <f>IF(N203="základní",J203,0)</f>
        <v>0</v>
      </c>
      <c r="BF203" s="233">
        <f>IF(N203="snížená",J203,0)</f>
        <v>0</v>
      </c>
      <c r="BG203" s="233">
        <f>IF(N203="zákl. přenesená",J203,0)</f>
        <v>0</v>
      </c>
      <c r="BH203" s="233">
        <f>IF(N203="sníž. přenesená",J203,0)</f>
        <v>0</v>
      </c>
      <c r="BI203" s="233">
        <f>IF(N203="nulová",J203,0)</f>
        <v>0</v>
      </c>
      <c r="BJ203" s="18" t="s">
        <v>85</v>
      </c>
      <c r="BK203" s="233">
        <f>ROUND(I203*H203,2)</f>
        <v>0</v>
      </c>
      <c r="BL203" s="18" t="s">
        <v>143</v>
      </c>
      <c r="BM203" s="232" t="s">
        <v>890</v>
      </c>
    </row>
    <row r="204" s="2" customFormat="1" ht="24.15" customHeight="1">
      <c r="A204" s="39"/>
      <c r="B204" s="40"/>
      <c r="C204" s="220" t="s">
        <v>329</v>
      </c>
      <c r="D204" s="220" t="s">
        <v>147</v>
      </c>
      <c r="E204" s="221" t="s">
        <v>891</v>
      </c>
      <c r="F204" s="222" t="s">
        <v>892</v>
      </c>
      <c r="G204" s="223" t="s">
        <v>224</v>
      </c>
      <c r="H204" s="224">
        <v>2.6000000000000001</v>
      </c>
      <c r="I204" s="225"/>
      <c r="J204" s="226">
        <f>ROUND(I204*H204,2)</f>
        <v>0</v>
      </c>
      <c r="K204" s="227"/>
      <c r="L204" s="45"/>
      <c r="M204" s="228" t="s">
        <v>1</v>
      </c>
      <c r="N204" s="229" t="s">
        <v>42</v>
      </c>
      <c r="O204" s="92"/>
      <c r="P204" s="230">
        <f>O204*H204</f>
        <v>0</v>
      </c>
      <c r="Q204" s="230">
        <v>1.0000000000000001E-05</v>
      </c>
      <c r="R204" s="230">
        <f>Q204*H204</f>
        <v>2.6000000000000002E-05</v>
      </c>
      <c r="S204" s="230">
        <v>0</v>
      </c>
      <c r="T204" s="231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32" t="s">
        <v>143</v>
      </c>
      <c r="AT204" s="232" t="s">
        <v>147</v>
      </c>
      <c r="AU204" s="232" t="s">
        <v>87</v>
      </c>
      <c r="AY204" s="18" t="s">
        <v>144</v>
      </c>
      <c r="BE204" s="233">
        <f>IF(N204="základní",J204,0)</f>
        <v>0</v>
      </c>
      <c r="BF204" s="233">
        <f>IF(N204="snížená",J204,0)</f>
        <v>0</v>
      </c>
      <c r="BG204" s="233">
        <f>IF(N204="zákl. přenesená",J204,0)</f>
        <v>0</v>
      </c>
      <c r="BH204" s="233">
        <f>IF(N204="sníž. přenesená",J204,0)</f>
        <v>0</v>
      </c>
      <c r="BI204" s="233">
        <f>IF(N204="nulová",J204,0)</f>
        <v>0</v>
      </c>
      <c r="BJ204" s="18" t="s">
        <v>85</v>
      </c>
      <c r="BK204" s="233">
        <f>ROUND(I204*H204,2)</f>
        <v>0</v>
      </c>
      <c r="BL204" s="18" t="s">
        <v>143</v>
      </c>
      <c r="BM204" s="232" t="s">
        <v>893</v>
      </c>
    </row>
    <row r="205" s="13" customFormat="1">
      <c r="A205" s="13"/>
      <c r="B205" s="243"/>
      <c r="C205" s="244"/>
      <c r="D205" s="234" t="s">
        <v>216</v>
      </c>
      <c r="E205" s="245" t="s">
        <v>1</v>
      </c>
      <c r="F205" s="246" t="s">
        <v>864</v>
      </c>
      <c r="G205" s="244"/>
      <c r="H205" s="247">
        <v>2.6000000000000001</v>
      </c>
      <c r="I205" s="248"/>
      <c r="J205" s="244"/>
      <c r="K205" s="244"/>
      <c r="L205" s="249"/>
      <c r="M205" s="250"/>
      <c r="N205" s="251"/>
      <c r="O205" s="251"/>
      <c r="P205" s="251"/>
      <c r="Q205" s="251"/>
      <c r="R205" s="251"/>
      <c r="S205" s="251"/>
      <c r="T205" s="252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53" t="s">
        <v>216</v>
      </c>
      <c r="AU205" s="253" t="s">
        <v>87</v>
      </c>
      <c r="AV205" s="13" t="s">
        <v>87</v>
      </c>
      <c r="AW205" s="13" t="s">
        <v>34</v>
      </c>
      <c r="AX205" s="13" t="s">
        <v>85</v>
      </c>
      <c r="AY205" s="253" t="s">
        <v>144</v>
      </c>
    </row>
    <row r="206" s="2" customFormat="1" ht="24.15" customHeight="1">
      <c r="A206" s="39"/>
      <c r="B206" s="40"/>
      <c r="C206" s="265" t="s">
        <v>333</v>
      </c>
      <c r="D206" s="265" t="s">
        <v>254</v>
      </c>
      <c r="E206" s="266" t="s">
        <v>894</v>
      </c>
      <c r="F206" s="267" t="s">
        <v>895</v>
      </c>
      <c r="G206" s="268" t="s">
        <v>224</v>
      </c>
      <c r="H206" s="269">
        <v>2.6389999999999998</v>
      </c>
      <c r="I206" s="270"/>
      <c r="J206" s="271">
        <f>ROUND(I206*H206,2)</f>
        <v>0</v>
      </c>
      <c r="K206" s="272"/>
      <c r="L206" s="273"/>
      <c r="M206" s="274" t="s">
        <v>1</v>
      </c>
      <c r="N206" s="275" t="s">
        <v>42</v>
      </c>
      <c r="O206" s="92"/>
      <c r="P206" s="230">
        <f>O206*H206</f>
        <v>0</v>
      </c>
      <c r="Q206" s="230">
        <v>0.0043099999999999996</v>
      </c>
      <c r="R206" s="230">
        <f>Q206*H206</f>
        <v>0.011374089999999998</v>
      </c>
      <c r="S206" s="230">
        <v>0</v>
      </c>
      <c r="T206" s="231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32" t="s">
        <v>185</v>
      </c>
      <c r="AT206" s="232" t="s">
        <v>254</v>
      </c>
      <c r="AU206" s="232" t="s">
        <v>87</v>
      </c>
      <c r="AY206" s="18" t="s">
        <v>144</v>
      </c>
      <c r="BE206" s="233">
        <f>IF(N206="základní",J206,0)</f>
        <v>0</v>
      </c>
      <c r="BF206" s="233">
        <f>IF(N206="snížená",J206,0)</f>
        <v>0</v>
      </c>
      <c r="BG206" s="233">
        <f>IF(N206="zákl. přenesená",J206,0)</f>
        <v>0</v>
      </c>
      <c r="BH206" s="233">
        <f>IF(N206="sníž. přenesená",J206,0)</f>
        <v>0</v>
      </c>
      <c r="BI206" s="233">
        <f>IF(N206="nulová",J206,0)</f>
        <v>0</v>
      </c>
      <c r="BJ206" s="18" t="s">
        <v>85</v>
      </c>
      <c r="BK206" s="233">
        <f>ROUND(I206*H206,2)</f>
        <v>0</v>
      </c>
      <c r="BL206" s="18" t="s">
        <v>143</v>
      </c>
      <c r="BM206" s="232" t="s">
        <v>896</v>
      </c>
    </row>
    <row r="207" s="13" customFormat="1">
      <c r="A207" s="13"/>
      <c r="B207" s="243"/>
      <c r="C207" s="244"/>
      <c r="D207" s="234" t="s">
        <v>216</v>
      </c>
      <c r="E207" s="245" t="s">
        <v>1</v>
      </c>
      <c r="F207" s="246" t="s">
        <v>897</v>
      </c>
      <c r="G207" s="244"/>
      <c r="H207" s="247">
        <v>2.6389999999999998</v>
      </c>
      <c r="I207" s="248"/>
      <c r="J207" s="244"/>
      <c r="K207" s="244"/>
      <c r="L207" s="249"/>
      <c r="M207" s="250"/>
      <c r="N207" s="251"/>
      <c r="O207" s="251"/>
      <c r="P207" s="251"/>
      <c r="Q207" s="251"/>
      <c r="R207" s="251"/>
      <c r="S207" s="251"/>
      <c r="T207" s="252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53" t="s">
        <v>216</v>
      </c>
      <c r="AU207" s="253" t="s">
        <v>87</v>
      </c>
      <c r="AV207" s="13" t="s">
        <v>87</v>
      </c>
      <c r="AW207" s="13" t="s">
        <v>34</v>
      </c>
      <c r="AX207" s="13" t="s">
        <v>85</v>
      </c>
      <c r="AY207" s="253" t="s">
        <v>144</v>
      </c>
    </row>
    <row r="208" s="2" customFormat="1" ht="24.15" customHeight="1">
      <c r="A208" s="39"/>
      <c r="B208" s="40"/>
      <c r="C208" s="220" t="s">
        <v>337</v>
      </c>
      <c r="D208" s="220" t="s">
        <v>147</v>
      </c>
      <c r="E208" s="221" t="s">
        <v>898</v>
      </c>
      <c r="F208" s="222" t="s">
        <v>899</v>
      </c>
      <c r="G208" s="223" t="s">
        <v>224</v>
      </c>
      <c r="H208" s="224">
        <v>24.300000000000001</v>
      </c>
      <c r="I208" s="225"/>
      <c r="J208" s="226">
        <f>ROUND(I208*H208,2)</f>
        <v>0</v>
      </c>
      <c r="K208" s="227"/>
      <c r="L208" s="45"/>
      <c r="M208" s="228" t="s">
        <v>1</v>
      </c>
      <c r="N208" s="229" t="s">
        <v>42</v>
      </c>
      <c r="O208" s="92"/>
      <c r="P208" s="230">
        <f>O208*H208</f>
        <v>0</v>
      </c>
      <c r="Q208" s="230">
        <v>2.0000000000000002E-05</v>
      </c>
      <c r="R208" s="230">
        <f>Q208*H208</f>
        <v>0.00048600000000000005</v>
      </c>
      <c r="S208" s="230">
        <v>0</v>
      </c>
      <c r="T208" s="231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32" t="s">
        <v>143</v>
      </c>
      <c r="AT208" s="232" t="s">
        <v>147</v>
      </c>
      <c r="AU208" s="232" t="s">
        <v>87</v>
      </c>
      <c r="AY208" s="18" t="s">
        <v>144</v>
      </c>
      <c r="BE208" s="233">
        <f>IF(N208="základní",J208,0)</f>
        <v>0</v>
      </c>
      <c r="BF208" s="233">
        <f>IF(N208="snížená",J208,0)</f>
        <v>0</v>
      </c>
      <c r="BG208" s="233">
        <f>IF(N208="zákl. přenesená",J208,0)</f>
        <v>0</v>
      </c>
      <c r="BH208" s="233">
        <f>IF(N208="sníž. přenesená",J208,0)</f>
        <v>0</v>
      </c>
      <c r="BI208" s="233">
        <f>IF(N208="nulová",J208,0)</f>
        <v>0</v>
      </c>
      <c r="BJ208" s="18" t="s">
        <v>85</v>
      </c>
      <c r="BK208" s="233">
        <f>ROUND(I208*H208,2)</f>
        <v>0</v>
      </c>
      <c r="BL208" s="18" t="s">
        <v>143</v>
      </c>
      <c r="BM208" s="232" t="s">
        <v>900</v>
      </c>
    </row>
    <row r="209" s="13" customFormat="1">
      <c r="A209" s="13"/>
      <c r="B209" s="243"/>
      <c r="C209" s="244"/>
      <c r="D209" s="234" t="s">
        <v>216</v>
      </c>
      <c r="E209" s="245" t="s">
        <v>1</v>
      </c>
      <c r="F209" s="246" t="s">
        <v>866</v>
      </c>
      <c r="G209" s="244"/>
      <c r="H209" s="247">
        <v>24.300000000000001</v>
      </c>
      <c r="I209" s="248"/>
      <c r="J209" s="244"/>
      <c r="K209" s="244"/>
      <c r="L209" s="249"/>
      <c r="M209" s="250"/>
      <c r="N209" s="251"/>
      <c r="O209" s="251"/>
      <c r="P209" s="251"/>
      <c r="Q209" s="251"/>
      <c r="R209" s="251"/>
      <c r="S209" s="251"/>
      <c r="T209" s="252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53" t="s">
        <v>216</v>
      </c>
      <c r="AU209" s="253" t="s">
        <v>87</v>
      </c>
      <c r="AV209" s="13" t="s">
        <v>87</v>
      </c>
      <c r="AW209" s="13" t="s">
        <v>34</v>
      </c>
      <c r="AX209" s="13" t="s">
        <v>85</v>
      </c>
      <c r="AY209" s="253" t="s">
        <v>144</v>
      </c>
    </row>
    <row r="210" s="2" customFormat="1" ht="24.15" customHeight="1">
      <c r="A210" s="39"/>
      <c r="B210" s="40"/>
      <c r="C210" s="265" t="s">
        <v>342</v>
      </c>
      <c r="D210" s="265" t="s">
        <v>254</v>
      </c>
      <c r="E210" s="266" t="s">
        <v>901</v>
      </c>
      <c r="F210" s="267" t="s">
        <v>902</v>
      </c>
      <c r="G210" s="268" t="s">
        <v>224</v>
      </c>
      <c r="H210" s="269">
        <v>24.664999999999999</v>
      </c>
      <c r="I210" s="270"/>
      <c r="J210" s="271">
        <f>ROUND(I210*H210,2)</f>
        <v>0</v>
      </c>
      <c r="K210" s="272"/>
      <c r="L210" s="273"/>
      <c r="M210" s="274" t="s">
        <v>1</v>
      </c>
      <c r="N210" s="275" t="s">
        <v>42</v>
      </c>
      <c r="O210" s="92"/>
      <c r="P210" s="230">
        <f>O210*H210</f>
        <v>0</v>
      </c>
      <c r="Q210" s="230">
        <v>0.01052</v>
      </c>
      <c r="R210" s="230">
        <f>Q210*H210</f>
        <v>0.25947579999999998</v>
      </c>
      <c r="S210" s="230">
        <v>0</v>
      </c>
      <c r="T210" s="231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32" t="s">
        <v>185</v>
      </c>
      <c r="AT210" s="232" t="s">
        <v>254</v>
      </c>
      <c r="AU210" s="232" t="s">
        <v>87</v>
      </c>
      <c r="AY210" s="18" t="s">
        <v>144</v>
      </c>
      <c r="BE210" s="233">
        <f>IF(N210="základní",J210,0)</f>
        <v>0</v>
      </c>
      <c r="BF210" s="233">
        <f>IF(N210="snížená",J210,0)</f>
        <v>0</v>
      </c>
      <c r="BG210" s="233">
        <f>IF(N210="zákl. přenesená",J210,0)</f>
        <v>0</v>
      </c>
      <c r="BH210" s="233">
        <f>IF(N210="sníž. přenesená",J210,0)</f>
        <v>0</v>
      </c>
      <c r="BI210" s="233">
        <f>IF(N210="nulová",J210,0)</f>
        <v>0</v>
      </c>
      <c r="BJ210" s="18" t="s">
        <v>85</v>
      </c>
      <c r="BK210" s="233">
        <f>ROUND(I210*H210,2)</f>
        <v>0</v>
      </c>
      <c r="BL210" s="18" t="s">
        <v>143</v>
      </c>
      <c r="BM210" s="232" t="s">
        <v>903</v>
      </c>
    </row>
    <row r="211" s="13" customFormat="1">
      <c r="A211" s="13"/>
      <c r="B211" s="243"/>
      <c r="C211" s="244"/>
      <c r="D211" s="234" t="s">
        <v>216</v>
      </c>
      <c r="E211" s="245" t="s">
        <v>1</v>
      </c>
      <c r="F211" s="246" t="s">
        <v>904</v>
      </c>
      <c r="G211" s="244"/>
      <c r="H211" s="247">
        <v>24.664999999999999</v>
      </c>
      <c r="I211" s="248"/>
      <c r="J211" s="244"/>
      <c r="K211" s="244"/>
      <c r="L211" s="249"/>
      <c r="M211" s="250"/>
      <c r="N211" s="251"/>
      <c r="O211" s="251"/>
      <c r="P211" s="251"/>
      <c r="Q211" s="251"/>
      <c r="R211" s="251"/>
      <c r="S211" s="251"/>
      <c r="T211" s="252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53" t="s">
        <v>216</v>
      </c>
      <c r="AU211" s="253" t="s">
        <v>87</v>
      </c>
      <c r="AV211" s="13" t="s">
        <v>87</v>
      </c>
      <c r="AW211" s="13" t="s">
        <v>34</v>
      </c>
      <c r="AX211" s="13" t="s">
        <v>85</v>
      </c>
      <c r="AY211" s="253" t="s">
        <v>144</v>
      </c>
    </row>
    <row r="212" s="2" customFormat="1" ht="24.15" customHeight="1">
      <c r="A212" s="39"/>
      <c r="B212" s="40"/>
      <c r="C212" s="220" t="s">
        <v>347</v>
      </c>
      <c r="D212" s="220" t="s">
        <v>147</v>
      </c>
      <c r="E212" s="221" t="s">
        <v>905</v>
      </c>
      <c r="F212" s="222" t="s">
        <v>906</v>
      </c>
      <c r="G212" s="223" t="s">
        <v>224</v>
      </c>
      <c r="H212" s="224">
        <v>22.300000000000001</v>
      </c>
      <c r="I212" s="225"/>
      <c r="J212" s="226">
        <f>ROUND(I212*H212,2)</f>
        <v>0</v>
      </c>
      <c r="K212" s="227"/>
      <c r="L212" s="45"/>
      <c r="M212" s="228" t="s">
        <v>1</v>
      </c>
      <c r="N212" s="229" t="s">
        <v>42</v>
      </c>
      <c r="O212" s="92"/>
      <c r="P212" s="230">
        <f>O212*H212</f>
        <v>0</v>
      </c>
      <c r="Q212" s="230">
        <v>2.0000000000000002E-05</v>
      </c>
      <c r="R212" s="230">
        <f>Q212*H212</f>
        <v>0.00044600000000000005</v>
      </c>
      <c r="S212" s="230">
        <v>0</v>
      </c>
      <c r="T212" s="231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32" t="s">
        <v>143</v>
      </c>
      <c r="AT212" s="232" t="s">
        <v>147</v>
      </c>
      <c r="AU212" s="232" t="s">
        <v>87</v>
      </c>
      <c r="AY212" s="18" t="s">
        <v>144</v>
      </c>
      <c r="BE212" s="233">
        <f>IF(N212="základní",J212,0)</f>
        <v>0</v>
      </c>
      <c r="BF212" s="233">
        <f>IF(N212="snížená",J212,0)</f>
        <v>0</v>
      </c>
      <c r="BG212" s="233">
        <f>IF(N212="zákl. přenesená",J212,0)</f>
        <v>0</v>
      </c>
      <c r="BH212" s="233">
        <f>IF(N212="sníž. přenesená",J212,0)</f>
        <v>0</v>
      </c>
      <c r="BI212" s="233">
        <f>IF(N212="nulová",J212,0)</f>
        <v>0</v>
      </c>
      <c r="BJ212" s="18" t="s">
        <v>85</v>
      </c>
      <c r="BK212" s="233">
        <f>ROUND(I212*H212,2)</f>
        <v>0</v>
      </c>
      <c r="BL212" s="18" t="s">
        <v>143</v>
      </c>
      <c r="BM212" s="232" t="s">
        <v>907</v>
      </c>
    </row>
    <row r="213" s="13" customFormat="1">
      <c r="A213" s="13"/>
      <c r="B213" s="243"/>
      <c r="C213" s="244"/>
      <c r="D213" s="234" t="s">
        <v>216</v>
      </c>
      <c r="E213" s="245" t="s">
        <v>1</v>
      </c>
      <c r="F213" s="246" t="s">
        <v>908</v>
      </c>
      <c r="G213" s="244"/>
      <c r="H213" s="247">
        <v>22.300000000000001</v>
      </c>
      <c r="I213" s="248"/>
      <c r="J213" s="244"/>
      <c r="K213" s="244"/>
      <c r="L213" s="249"/>
      <c r="M213" s="250"/>
      <c r="N213" s="251"/>
      <c r="O213" s="251"/>
      <c r="P213" s="251"/>
      <c r="Q213" s="251"/>
      <c r="R213" s="251"/>
      <c r="S213" s="251"/>
      <c r="T213" s="252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53" t="s">
        <v>216</v>
      </c>
      <c r="AU213" s="253" t="s">
        <v>87</v>
      </c>
      <c r="AV213" s="13" t="s">
        <v>87</v>
      </c>
      <c r="AW213" s="13" t="s">
        <v>34</v>
      </c>
      <c r="AX213" s="13" t="s">
        <v>85</v>
      </c>
      <c r="AY213" s="253" t="s">
        <v>144</v>
      </c>
    </row>
    <row r="214" s="2" customFormat="1" ht="24.15" customHeight="1">
      <c r="A214" s="39"/>
      <c r="B214" s="40"/>
      <c r="C214" s="265" t="s">
        <v>352</v>
      </c>
      <c r="D214" s="265" t="s">
        <v>254</v>
      </c>
      <c r="E214" s="266" t="s">
        <v>909</v>
      </c>
      <c r="F214" s="267" t="s">
        <v>910</v>
      </c>
      <c r="G214" s="268" t="s">
        <v>224</v>
      </c>
      <c r="H214" s="269">
        <v>22.635000000000002</v>
      </c>
      <c r="I214" s="270"/>
      <c r="J214" s="271">
        <f>ROUND(I214*H214,2)</f>
        <v>0</v>
      </c>
      <c r="K214" s="272"/>
      <c r="L214" s="273"/>
      <c r="M214" s="274" t="s">
        <v>1</v>
      </c>
      <c r="N214" s="275" t="s">
        <v>42</v>
      </c>
      <c r="O214" s="92"/>
      <c r="P214" s="230">
        <f>O214*H214</f>
        <v>0</v>
      </c>
      <c r="Q214" s="230">
        <v>0.016619999999999999</v>
      </c>
      <c r="R214" s="230">
        <f>Q214*H214</f>
        <v>0.37619370000000002</v>
      </c>
      <c r="S214" s="230">
        <v>0</v>
      </c>
      <c r="T214" s="231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32" t="s">
        <v>185</v>
      </c>
      <c r="AT214" s="232" t="s">
        <v>254</v>
      </c>
      <c r="AU214" s="232" t="s">
        <v>87</v>
      </c>
      <c r="AY214" s="18" t="s">
        <v>144</v>
      </c>
      <c r="BE214" s="233">
        <f>IF(N214="základní",J214,0)</f>
        <v>0</v>
      </c>
      <c r="BF214" s="233">
        <f>IF(N214="snížená",J214,0)</f>
        <v>0</v>
      </c>
      <c r="BG214" s="233">
        <f>IF(N214="zákl. přenesená",J214,0)</f>
        <v>0</v>
      </c>
      <c r="BH214" s="233">
        <f>IF(N214="sníž. přenesená",J214,0)</f>
        <v>0</v>
      </c>
      <c r="BI214" s="233">
        <f>IF(N214="nulová",J214,0)</f>
        <v>0</v>
      </c>
      <c r="BJ214" s="18" t="s">
        <v>85</v>
      </c>
      <c r="BK214" s="233">
        <f>ROUND(I214*H214,2)</f>
        <v>0</v>
      </c>
      <c r="BL214" s="18" t="s">
        <v>143</v>
      </c>
      <c r="BM214" s="232" t="s">
        <v>911</v>
      </c>
    </row>
    <row r="215" s="13" customFormat="1">
      <c r="A215" s="13"/>
      <c r="B215" s="243"/>
      <c r="C215" s="244"/>
      <c r="D215" s="234" t="s">
        <v>216</v>
      </c>
      <c r="E215" s="245" t="s">
        <v>1</v>
      </c>
      <c r="F215" s="246" t="s">
        <v>912</v>
      </c>
      <c r="G215" s="244"/>
      <c r="H215" s="247">
        <v>22.635000000000002</v>
      </c>
      <c r="I215" s="248"/>
      <c r="J215" s="244"/>
      <c r="K215" s="244"/>
      <c r="L215" s="249"/>
      <c r="M215" s="250"/>
      <c r="N215" s="251"/>
      <c r="O215" s="251"/>
      <c r="P215" s="251"/>
      <c r="Q215" s="251"/>
      <c r="R215" s="251"/>
      <c r="S215" s="251"/>
      <c r="T215" s="252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53" t="s">
        <v>216</v>
      </c>
      <c r="AU215" s="253" t="s">
        <v>87</v>
      </c>
      <c r="AV215" s="13" t="s">
        <v>87</v>
      </c>
      <c r="AW215" s="13" t="s">
        <v>34</v>
      </c>
      <c r="AX215" s="13" t="s">
        <v>85</v>
      </c>
      <c r="AY215" s="253" t="s">
        <v>144</v>
      </c>
    </row>
    <row r="216" s="2" customFormat="1" ht="33" customHeight="1">
      <c r="A216" s="39"/>
      <c r="B216" s="40"/>
      <c r="C216" s="220" t="s">
        <v>359</v>
      </c>
      <c r="D216" s="220" t="s">
        <v>147</v>
      </c>
      <c r="E216" s="221" t="s">
        <v>913</v>
      </c>
      <c r="F216" s="222" t="s">
        <v>914</v>
      </c>
      <c r="G216" s="223" t="s">
        <v>157</v>
      </c>
      <c r="H216" s="224">
        <v>4</v>
      </c>
      <c r="I216" s="225"/>
      <c r="J216" s="226">
        <f>ROUND(I216*H216,2)</f>
        <v>0</v>
      </c>
      <c r="K216" s="227"/>
      <c r="L216" s="45"/>
      <c r="M216" s="228" t="s">
        <v>1</v>
      </c>
      <c r="N216" s="229" t="s">
        <v>42</v>
      </c>
      <c r="O216" s="92"/>
      <c r="P216" s="230">
        <f>O216*H216</f>
        <v>0</v>
      </c>
      <c r="Q216" s="230">
        <v>0</v>
      </c>
      <c r="R216" s="230">
        <f>Q216*H216</f>
        <v>0</v>
      </c>
      <c r="S216" s="230">
        <v>0</v>
      </c>
      <c r="T216" s="231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32" t="s">
        <v>143</v>
      </c>
      <c r="AT216" s="232" t="s">
        <v>147</v>
      </c>
      <c r="AU216" s="232" t="s">
        <v>87</v>
      </c>
      <c r="AY216" s="18" t="s">
        <v>144</v>
      </c>
      <c r="BE216" s="233">
        <f>IF(N216="základní",J216,0)</f>
        <v>0</v>
      </c>
      <c r="BF216" s="233">
        <f>IF(N216="snížená",J216,0)</f>
        <v>0</v>
      </c>
      <c r="BG216" s="233">
        <f>IF(N216="zákl. přenesená",J216,0)</f>
        <v>0</v>
      </c>
      <c r="BH216" s="233">
        <f>IF(N216="sníž. přenesená",J216,0)</f>
        <v>0</v>
      </c>
      <c r="BI216" s="233">
        <f>IF(N216="nulová",J216,0)</f>
        <v>0</v>
      </c>
      <c r="BJ216" s="18" t="s">
        <v>85</v>
      </c>
      <c r="BK216" s="233">
        <f>ROUND(I216*H216,2)</f>
        <v>0</v>
      </c>
      <c r="BL216" s="18" t="s">
        <v>143</v>
      </c>
      <c r="BM216" s="232" t="s">
        <v>915</v>
      </c>
    </row>
    <row r="217" s="13" customFormat="1">
      <c r="A217" s="13"/>
      <c r="B217" s="243"/>
      <c r="C217" s="244"/>
      <c r="D217" s="234" t="s">
        <v>216</v>
      </c>
      <c r="E217" s="245" t="s">
        <v>1</v>
      </c>
      <c r="F217" s="246" t="s">
        <v>916</v>
      </c>
      <c r="G217" s="244"/>
      <c r="H217" s="247">
        <v>4</v>
      </c>
      <c r="I217" s="248"/>
      <c r="J217" s="244"/>
      <c r="K217" s="244"/>
      <c r="L217" s="249"/>
      <c r="M217" s="250"/>
      <c r="N217" s="251"/>
      <c r="O217" s="251"/>
      <c r="P217" s="251"/>
      <c r="Q217" s="251"/>
      <c r="R217" s="251"/>
      <c r="S217" s="251"/>
      <c r="T217" s="252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53" t="s">
        <v>216</v>
      </c>
      <c r="AU217" s="253" t="s">
        <v>87</v>
      </c>
      <c r="AV217" s="13" t="s">
        <v>87</v>
      </c>
      <c r="AW217" s="13" t="s">
        <v>34</v>
      </c>
      <c r="AX217" s="13" t="s">
        <v>85</v>
      </c>
      <c r="AY217" s="253" t="s">
        <v>144</v>
      </c>
    </row>
    <row r="218" s="2" customFormat="1" ht="16.5" customHeight="1">
      <c r="A218" s="39"/>
      <c r="B218" s="40"/>
      <c r="C218" s="265" t="s">
        <v>364</v>
      </c>
      <c r="D218" s="265" t="s">
        <v>254</v>
      </c>
      <c r="E218" s="266" t="s">
        <v>917</v>
      </c>
      <c r="F218" s="267" t="s">
        <v>918</v>
      </c>
      <c r="G218" s="268" t="s">
        <v>157</v>
      </c>
      <c r="H218" s="269">
        <v>1</v>
      </c>
      <c r="I218" s="270"/>
      <c r="J218" s="271">
        <f>ROUND(I218*H218,2)</f>
        <v>0</v>
      </c>
      <c r="K218" s="272"/>
      <c r="L218" s="273"/>
      <c r="M218" s="274" t="s">
        <v>1</v>
      </c>
      <c r="N218" s="275" t="s">
        <v>42</v>
      </c>
      <c r="O218" s="92"/>
      <c r="P218" s="230">
        <f>O218*H218</f>
        <v>0</v>
      </c>
      <c r="Q218" s="230">
        <v>0.00080000000000000004</v>
      </c>
      <c r="R218" s="230">
        <f>Q218*H218</f>
        <v>0.00080000000000000004</v>
      </c>
      <c r="S218" s="230">
        <v>0</v>
      </c>
      <c r="T218" s="231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32" t="s">
        <v>185</v>
      </c>
      <c r="AT218" s="232" t="s">
        <v>254</v>
      </c>
      <c r="AU218" s="232" t="s">
        <v>87</v>
      </c>
      <c r="AY218" s="18" t="s">
        <v>144</v>
      </c>
      <c r="BE218" s="233">
        <f>IF(N218="základní",J218,0)</f>
        <v>0</v>
      </c>
      <c r="BF218" s="233">
        <f>IF(N218="snížená",J218,0)</f>
        <v>0</v>
      </c>
      <c r="BG218" s="233">
        <f>IF(N218="zákl. přenesená",J218,0)</f>
        <v>0</v>
      </c>
      <c r="BH218" s="233">
        <f>IF(N218="sníž. přenesená",J218,0)</f>
        <v>0</v>
      </c>
      <c r="BI218" s="233">
        <f>IF(N218="nulová",J218,0)</f>
        <v>0</v>
      </c>
      <c r="BJ218" s="18" t="s">
        <v>85</v>
      </c>
      <c r="BK218" s="233">
        <f>ROUND(I218*H218,2)</f>
        <v>0</v>
      </c>
      <c r="BL218" s="18" t="s">
        <v>143</v>
      </c>
      <c r="BM218" s="232" t="s">
        <v>919</v>
      </c>
    </row>
    <row r="219" s="2" customFormat="1" ht="16.5" customHeight="1">
      <c r="A219" s="39"/>
      <c r="B219" s="40"/>
      <c r="C219" s="265" t="s">
        <v>369</v>
      </c>
      <c r="D219" s="265" t="s">
        <v>254</v>
      </c>
      <c r="E219" s="266" t="s">
        <v>920</v>
      </c>
      <c r="F219" s="267" t="s">
        <v>921</v>
      </c>
      <c r="G219" s="268" t="s">
        <v>157</v>
      </c>
      <c r="H219" s="269">
        <v>1</v>
      </c>
      <c r="I219" s="270"/>
      <c r="J219" s="271">
        <f>ROUND(I219*H219,2)</f>
        <v>0</v>
      </c>
      <c r="K219" s="272"/>
      <c r="L219" s="273"/>
      <c r="M219" s="274" t="s">
        <v>1</v>
      </c>
      <c r="N219" s="275" t="s">
        <v>42</v>
      </c>
      <c r="O219" s="92"/>
      <c r="P219" s="230">
        <f>O219*H219</f>
        <v>0</v>
      </c>
      <c r="Q219" s="230">
        <v>0.00069999999999999999</v>
      </c>
      <c r="R219" s="230">
        <f>Q219*H219</f>
        <v>0.00069999999999999999</v>
      </c>
      <c r="S219" s="230">
        <v>0</v>
      </c>
      <c r="T219" s="231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32" t="s">
        <v>185</v>
      </c>
      <c r="AT219" s="232" t="s">
        <v>254</v>
      </c>
      <c r="AU219" s="232" t="s">
        <v>87</v>
      </c>
      <c r="AY219" s="18" t="s">
        <v>144</v>
      </c>
      <c r="BE219" s="233">
        <f>IF(N219="základní",J219,0)</f>
        <v>0</v>
      </c>
      <c r="BF219" s="233">
        <f>IF(N219="snížená",J219,0)</f>
        <v>0</v>
      </c>
      <c r="BG219" s="233">
        <f>IF(N219="zákl. přenesená",J219,0)</f>
        <v>0</v>
      </c>
      <c r="BH219" s="233">
        <f>IF(N219="sníž. přenesená",J219,0)</f>
        <v>0</v>
      </c>
      <c r="BI219" s="233">
        <f>IF(N219="nulová",J219,0)</f>
        <v>0</v>
      </c>
      <c r="BJ219" s="18" t="s">
        <v>85</v>
      </c>
      <c r="BK219" s="233">
        <f>ROUND(I219*H219,2)</f>
        <v>0</v>
      </c>
      <c r="BL219" s="18" t="s">
        <v>143</v>
      </c>
      <c r="BM219" s="232" t="s">
        <v>922</v>
      </c>
    </row>
    <row r="220" s="2" customFormat="1" ht="16.5" customHeight="1">
      <c r="A220" s="39"/>
      <c r="B220" s="40"/>
      <c r="C220" s="265" t="s">
        <v>373</v>
      </c>
      <c r="D220" s="265" t="s">
        <v>254</v>
      </c>
      <c r="E220" s="266" t="s">
        <v>923</v>
      </c>
      <c r="F220" s="267" t="s">
        <v>924</v>
      </c>
      <c r="G220" s="268" t="s">
        <v>157</v>
      </c>
      <c r="H220" s="269">
        <v>1</v>
      </c>
      <c r="I220" s="270"/>
      <c r="J220" s="271">
        <f>ROUND(I220*H220,2)</f>
        <v>0</v>
      </c>
      <c r="K220" s="272"/>
      <c r="L220" s="273"/>
      <c r="M220" s="274" t="s">
        <v>1</v>
      </c>
      <c r="N220" s="275" t="s">
        <v>42</v>
      </c>
      <c r="O220" s="92"/>
      <c r="P220" s="230">
        <f>O220*H220</f>
        <v>0</v>
      </c>
      <c r="Q220" s="230">
        <v>0.00059999999999999995</v>
      </c>
      <c r="R220" s="230">
        <f>Q220*H220</f>
        <v>0.00059999999999999995</v>
      </c>
      <c r="S220" s="230">
        <v>0</v>
      </c>
      <c r="T220" s="231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32" t="s">
        <v>185</v>
      </c>
      <c r="AT220" s="232" t="s">
        <v>254</v>
      </c>
      <c r="AU220" s="232" t="s">
        <v>87</v>
      </c>
      <c r="AY220" s="18" t="s">
        <v>144</v>
      </c>
      <c r="BE220" s="233">
        <f>IF(N220="základní",J220,0)</f>
        <v>0</v>
      </c>
      <c r="BF220" s="233">
        <f>IF(N220="snížená",J220,0)</f>
        <v>0</v>
      </c>
      <c r="BG220" s="233">
        <f>IF(N220="zákl. přenesená",J220,0)</f>
        <v>0</v>
      </c>
      <c r="BH220" s="233">
        <f>IF(N220="sníž. přenesená",J220,0)</f>
        <v>0</v>
      </c>
      <c r="BI220" s="233">
        <f>IF(N220="nulová",J220,0)</f>
        <v>0</v>
      </c>
      <c r="BJ220" s="18" t="s">
        <v>85</v>
      </c>
      <c r="BK220" s="233">
        <f>ROUND(I220*H220,2)</f>
        <v>0</v>
      </c>
      <c r="BL220" s="18" t="s">
        <v>143</v>
      </c>
      <c r="BM220" s="232" t="s">
        <v>925</v>
      </c>
    </row>
    <row r="221" s="2" customFormat="1" ht="16.5" customHeight="1">
      <c r="A221" s="39"/>
      <c r="B221" s="40"/>
      <c r="C221" s="265" t="s">
        <v>377</v>
      </c>
      <c r="D221" s="265" t="s">
        <v>254</v>
      </c>
      <c r="E221" s="266" t="s">
        <v>926</v>
      </c>
      <c r="F221" s="267" t="s">
        <v>927</v>
      </c>
      <c r="G221" s="268" t="s">
        <v>157</v>
      </c>
      <c r="H221" s="269">
        <v>1</v>
      </c>
      <c r="I221" s="270"/>
      <c r="J221" s="271">
        <f>ROUND(I221*H221,2)</f>
        <v>0</v>
      </c>
      <c r="K221" s="272"/>
      <c r="L221" s="273"/>
      <c r="M221" s="274" t="s">
        <v>1</v>
      </c>
      <c r="N221" s="275" t="s">
        <v>42</v>
      </c>
      <c r="O221" s="92"/>
      <c r="P221" s="230">
        <f>O221*H221</f>
        <v>0</v>
      </c>
      <c r="Q221" s="230">
        <v>0.00050000000000000001</v>
      </c>
      <c r="R221" s="230">
        <f>Q221*H221</f>
        <v>0.00050000000000000001</v>
      </c>
      <c r="S221" s="230">
        <v>0</v>
      </c>
      <c r="T221" s="231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32" t="s">
        <v>185</v>
      </c>
      <c r="AT221" s="232" t="s">
        <v>254</v>
      </c>
      <c r="AU221" s="232" t="s">
        <v>87</v>
      </c>
      <c r="AY221" s="18" t="s">
        <v>144</v>
      </c>
      <c r="BE221" s="233">
        <f>IF(N221="základní",J221,0)</f>
        <v>0</v>
      </c>
      <c r="BF221" s="233">
        <f>IF(N221="snížená",J221,0)</f>
        <v>0</v>
      </c>
      <c r="BG221" s="233">
        <f>IF(N221="zákl. přenesená",J221,0)</f>
        <v>0</v>
      </c>
      <c r="BH221" s="233">
        <f>IF(N221="sníž. přenesená",J221,0)</f>
        <v>0</v>
      </c>
      <c r="BI221" s="233">
        <f>IF(N221="nulová",J221,0)</f>
        <v>0</v>
      </c>
      <c r="BJ221" s="18" t="s">
        <v>85</v>
      </c>
      <c r="BK221" s="233">
        <f>ROUND(I221*H221,2)</f>
        <v>0</v>
      </c>
      <c r="BL221" s="18" t="s">
        <v>143</v>
      </c>
      <c r="BM221" s="232" t="s">
        <v>928</v>
      </c>
    </row>
    <row r="222" s="2" customFormat="1" ht="33" customHeight="1">
      <c r="A222" s="39"/>
      <c r="B222" s="40"/>
      <c r="C222" s="220" t="s">
        <v>383</v>
      </c>
      <c r="D222" s="220" t="s">
        <v>147</v>
      </c>
      <c r="E222" s="221" t="s">
        <v>929</v>
      </c>
      <c r="F222" s="222" t="s">
        <v>930</v>
      </c>
      <c r="G222" s="223" t="s">
        <v>157</v>
      </c>
      <c r="H222" s="224">
        <v>1</v>
      </c>
      <c r="I222" s="225"/>
      <c r="J222" s="226">
        <f>ROUND(I222*H222,2)</f>
        <v>0</v>
      </c>
      <c r="K222" s="227"/>
      <c r="L222" s="45"/>
      <c r="M222" s="228" t="s">
        <v>1</v>
      </c>
      <c r="N222" s="229" t="s">
        <v>42</v>
      </c>
      <c r="O222" s="92"/>
      <c r="P222" s="230">
        <f>O222*H222</f>
        <v>0</v>
      </c>
      <c r="Q222" s="230">
        <v>0</v>
      </c>
      <c r="R222" s="230">
        <f>Q222*H222</f>
        <v>0</v>
      </c>
      <c r="S222" s="230">
        <v>0</v>
      </c>
      <c r="T222" s="231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32" t="s">
        <v>143</v>
      </c>
      <c r="AT222" s="232" t="s">
        <v>147</v>
      </c>
      <c r="AU222" s="232" t="s">
        <v>87</v>
      </c>
      <c r="AY222" s="18" t="s">
        <v>144</v>
      </c>
      <c r="BE222" s="233">
        <f>IF(N222="základní",J222,0)</f>
        <v>0</v>
      </c>
      <c r="BF222" s="233">
        <f>IF(N222="snížená",J222,0)</f>
        <v>0</v>
      </c>
      <c r="BG222" s="233">
        <f>IF(N222="zákl. přenesená",J222,0)</f>
        <v>0</v>
      </c>
      <c r="BH222" s="233">
        <f>IF(N222="sníž. přenesená",J222,0)</f>
        <v>0</v>
      </c>
      <c r="BI222" s="233">
        <f>IF(N222="nulová",J222,0)</f>
        <v>0</v>
      </c>
      <c r="BJ222" s="18" t="s">
        <v>85</v>
      </c>
      <c r="BK222" s="233">
        <f>ROUND(I222*H222,2)</f>
        <v>0</v>
      </c>
      <c r="BL222" s="18" t="s">
        <v>143</v>
      </c>
      <c r="BM222" s="232" t="s">
        <v>931</v>
      </c>
    </row>
    <row r="223" s="2" customFormat="1" ht="24.15" customHeight="1">
      <c r="A223" s="39"/>
      <c r="B223" s="40"/>
      <c r="C223" s="265" t="s">
        <v>391</v>
      </c>
      <c r="D223" s="265" t="s">
        <v>254</v>
      </c>
      <c r="E223" s="266" t="s">
        <v>932</v>
      </c>
      <c r="F223" s="267" t="s">
        <v>933</v>
      </c>
      <c r="G223" s="268" t="s">
        <v>157</v>
      </c>
      <c r="H223" s="269">
        <v>1</v>
      </c>
      <c r="I223" s="270"/>
      <c r="J223" s="271">
        <f>ROUND(I223*H223,2)</f>
        <v>0</v>
      </c>
      <c r="K223" s="272"/>
      <c r="L223" s="273"/>
      <c r="M223" s="274" t="s">
        <v>1</v>
      </c>
      <c r="N223" s="275" t="s">
        <v>42</v>
      </c>
      <c r="O223" s="92"/>
      <c r="P223" s="230">
        <f>O223*H223</f>
        <v>0</v>
      </c>
      <c r="Q223" s="230">
        <v>0.001</v>
      </c>
      <c r="R223" s="230">
        <f>Q223*H223</f>
        <v>0.001</v>
      </c>
      <c r="S223" s="230">
        <v>0</v>
      </c>
      <c r="T223" s="231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32" t="s">
        <v>185</v>
      </c>
      <c r="AT223" s="232" t="s">
        <v>254</v>
      </c>
      <c r="AU223" s="232" t="s">
        <v>87</v>
      </c>
      <c r="AY223" s="18" t="s">
        <v>144</v>
      </c>
      <c r="BE223" s="233">
        <f>IF(N223="základní",J223,0)</f>
        <v>0</v>
      </c>
      <c r="BF223" s="233">
        <f>IF(N223="snížená",J223,0)</f>
        <v>0</v>
      </c>
      <c r="BG223" s="233">
        <f>IF(N223="zákl. přenesená",J223,0)</f>
        <v>0</v>
      </c>
      <c r="BH223" s="233">
        <f>IF(N223="sníž. přenesená",J223,0)</f>
        <v>0</v>
      </c>
      <c r="BI223" s="233">
        <f>IF(N223="nulová",J223,0)</f>
        <v>0</v>
      </c>
      <c r="BJ223" s="18" t="s">
        <v>85</v>
      </c>
      <c r="BK223" s="233">
        <f>ROUND(I223*H223,2)</f>
        <v>0</v>
      </c>
      <c r="BL223" s="18" t="s">
        <v>143</v>
      </c>
      <c r="BM223" s="232" t="s">
        <v>934</v>
      </c>
    </row>
    <row r="224" s="2" customFormat="1" ht="24.15" customHeight="1">
      <c r="A224" s="39"/>
      <c r="B224" s="40"/>
      <c r="C224" s="220" t="s">
        <v>618</v>
      </c>
      <c r="D224" s="220" t="s">
        <v>147</v>
      </c>
      <c r="E224" s="221" t="s">
        <v>935</v>
      </c>
      <c r="F224" s="222" t="s">
        <v>936</v>
      </c>
      <c r="G224" s="223" t="s">
        <v>157</v>
      </c>
      <c r="H224" s="224">
        <v>3</v>
      </c>
      <c r="I224" s="225"/>
      <c r="J224" s="226">
        <f>ROUND(I224*H224,2)</f>
        <v>0</v>
      </c>
      <c r="K224" s="227"/>
      <c r="L224" s="45"/>
      <c r="M224" s="228" t="s">
        <v>1</v>
      </c>
      <c r="N224" s="229" t="s">
        <v>42</v>
      </c>
      <c r="O224" s="92"/>
      <c r="P224" s="230">
        <f>O224*H224</f>
        <v>0</v>
      </c>
      <c r="Q224" s="230">
        <v>0.41948000000000002</v>
      </c>
      <c r="R224" s="230">
        <f>Q224*H224</f>
        <v>1.25844</v>
      </c>
      <c r="S224" s="230">
        <v>0</v>
      </c>
      <c r="T224" s="231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32" t="s">
        <v>143</v>
      </c>
      <c r="AT224" s="232" t="s">
        <v>147</v>
      </c>
      <c r="AU224" s="232" t="s">
        <v>87</v>
      </c>
      <c r="AY224" s="18" t="s">
        <v>144</v>
      </c>
      <c r="BE224" s="233">
        <f>IF(N224="základní",J224,0)</f>
        <v>0</v>
      </c>
      <c r="BF224" s="233">
        <f>IF(N224="snížená",J224,0)</f>
        <v>0</v>
      </c>
      <c r="BG224" s="233">
        <f>IF(N224="zákl. přenesená",J224,0)</f>
        <v>0</v>
      </c>
      <c r="BH224" s="233">
        <f>IF(N224="sníž. přenesená",J224,0)</f>
        <v>0</v>
      </c>
      <c r="BI224" s="233">
        <f>IF(N224="nulová",J224,0)</f>
        <v>0</v>
      </c>
      <c r="BJ224" s="18" t="s">
        <v>85</v>
      </c>
      <c r="BK224" s="233">
        <f>ROUND(I224*H224,2)</f>
        <v>0</v>
      </c>
      <c r="BL224" s="18" t="s">
        <v>143</v>
      </c>
      <c r="BM224" s="232" t="s">
        <v>937</v>
      </c>
    </row>
    <row r="225" s="2" customFormat="1" ht="49.05" customHeight="1">
      <c r="A225" s="39"/>
      <c r="B225" s="40"/>
      <c r="C225" s="265" t="s">
        <v>622</v>
      </c>
      <c r="D225" s="265" t="s">
        <v>254</v>
      </c>
      <c r="E225" s="266" t="s">
        <v>938</v>
      </c>
      <c r="F225" s="267" t="s">
        <v>939</v>
      </c>
      <c r="G225" s="268" t="s">
        <v>157</v>
      </c>
      <c r="H225" s="269">
        <v>1</v>
      </c>
      <c r="I225" s="270"/>
      <c r="J225" s="271">
        <f>ROUND(I225*H225,2)</f>
        <v>0</v>
      </c>
      <c r="K225" s="272"/>
      <c r="L225" s="273"/>
      <c r="M225" s="274" t="s">
        <v>1</v>
      </c>
      <c r="N225" s="275" t="s">
        <v>42</v>
      </c>
      <c r="O225" s="92"/>
      <c r="P225" s="230">
        <f>O225*H225</f>
        <v>0</v>
      </c>
      <c r="Q225" s="230">
        <v>1.3999999999999999</v>
      </c>
      <c r="R225" s="230">
        <f>Q225*H225</f>
        <v>1.3999999999999999</v>
      </c>
      <c r="S225" s="230">
        <v>0</v>
      </c>
      <c r="T225" s="231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32" t="s">
        <v>185</v>
      </c>
      <c r="AT225" s="232" t="s">
        <v>254</v>
      </c>
      <c r="AU225" s="232" t="s">
        <v>87</v>
      </c>
      <c r="AY225" s="18" t="s">
        <v>144</v>
      </c>
      <c r="BE225" s="233">
        <f>IF(N225="základní",J225,0)</f>
        <v>0</v>
      </c>
      <c r="BF225" s="233">
        <f>IF(N225="snížená",J225,0)</f>
        <v>0</v>
      </c>
      <c r="BG225" s="233">
        <f>IF(N225="zákl. přenesená",J225,0)</f>
        <v>0</v>
      </c>
      <c r="BH225" s="233">
        <f>IF(N225="sníž. přenesená",J225,0)</f>
        <v>0</v>
      </c>
      <c r="BI225" s="233">
        <f>IF(N225="nulová",J225,0)</f>
        <v>0</v>
      </c>
      <c r="BJ225" s="18" t="s">
        <v>85</v>
      </c>
      <c r="BK225" s="233">
        <f>ROUND(I225*H225,2)</f>
        <v>0</v>
      </c>
      <c r="BL225" s="18" t="s">
        <v>143</v>
      </c>
      <c r="BM225" s="232" t="s">
        <v>940</v>
      </c>
    </row>
    <row r="226" s="2" customFormat="1" ht="49.05" customHeight="1">
      <c r="A226" s="39"/>
      <c r="B226" s="40"/>
      <c r="C226" s="265" t="s">
        <v>627</v>
      </c>
      <c r="D226" s="265" t="s">
        <v>254</v>
      </c>
      <c r="E226" s="266" t="s">
        <v>941</v>
      </c>
      <c r="F226" s="267" t="s">
        <v>942</v>
      </c>
      <c r="G226" s="268" t="s">
        <v>157</v>
      </c>
      <c r="H226" s="269">
        <v>2</v>
      </c>
      <c r="I226" s="270"/>
      <c r="J226" s="271">
        <f>ROUND(I226*H226,2)</f>
        <v>0</v>
      </c>
      <c r="K226" s="272"/>
      <c r="L226" s="273"/>
      <c r="M226" s="274" t="s">
        <v>1</v>
      </c>
      <c r="N226" s="275" t="s">
        <v>42</v>
      </c>
      <c r="O226" s="92"/>
      <c r="P226" s="230">
        <f>O226*H226</f>
        <v>0</v>
      </c>
      <c r="Q226" s="230">
        <v>1.2</v>
      </c>
      <c r="R226" s="230">
        <f>Q226*H226</f>
        <v>2.3999999999999999</v>
      </c>
      <c r="S226" s="230">
        <v>0</v>
      </c>
      <c r="T226" s="231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32" t="s">
        <v>185</v>
      </c>
      <c r="AT226" s="232" t="s">
        <v>254</v>
      </c>
      <c r="AU226" s="232" t="s">
        <v>87</v>
      </c>
      <c r="AY226" s="18" t="s">
        <v>144</v>
      </c>
      <c r="BE226" s="233">
        <f>IF(N226="základní",J226,0)</f>
        <v>0</v>
      </c>
      <c r="BF226" s="233">
        <f>IF(N226="snížená",J226,0)</f>
        <v>0</v>
      </c>
      <c r="BG226" s="233">
        <f>IF(N226="zákl. přenesená",J226,0)</f>
        <v>0</v>
      </c>
      <c r="BH226" s="233">
        <f>IF(N226="sníž. přenesená",J226,0)</f>
        <v>0</v>
      </c>
      <c r="BI226" s="233">
        <f>IF(N226="nulová",J226,0)</f>
        <v>0</v>
      </c>
      <c r="BJ226" s="18" t="s">
        <v>85</v>
      </c>
      <c r="BK226" s="233">
        <f>ROUND(I226*H226,2)</f>
        <v>0</v>
      </c>
      <c r="BL226" s="18" t="s">
        <v>143</v>
      </c>
      <c r="BM226" s="232" t="s">
        <v>943</v>
      </c>
    </row>
    <row r="227" s="2" customFormat="1" ht="24.15" customHeight="1">
      <c r="A227" s="39"/>
      <c r="B227" s="40"/>
      <c r="C227" s="220" t="s">
        <v>632</v>
      </c>
      <c r="D227" s="220" t="s">
        <v>147</v>
      </c>
      <c r="E227" s="221" t="s">
        <v>944</v>
      </c>
      <c r="F227" s="222" t="s">
        <v>945</v>
      </c>
      <c r="G227" s="223" t="s">
        <v>157</v>
      </c>
      <c r="H227" s="224">
        <v>1</v>
      </c>
      <c r="I227" s="225"/>
      <c r="J227" s="226">
        <f>ROUND(I227*H227,2)</f>
        <v>0</v>
      </c>
      <c r="K227" s="227"/>
      <c r="L227" s="45"/>
      <c r="M227" s="228" t="s">
        <v>1</v>
      </c>
      <c r="N227" s="229" t="s">
        <v>42</v>
      </c>
      <c r="O227" s="92"/>
      <c r="P227" s="230">
        <f>O227*H227</f>
        <v>0</v>
      </c>
      <c r="Q227" s="230">
        <v>0.0098899999999999995</v>
      </c>
      <c r="R227" s="230">
        <f>Q227*H227</f>
        <v>0.0098899999999999995</v>
      </c>
      <c r="S227" s="230">
        <v>0</v>
      </c>
      <c r="T227" s="231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32" t="s">
        <v>143</v>
      </c>
      <c r="AT227" s="232" t="s">
        <v>147</v>
      </c>
      <c r="AU227" s="232" t="s">
        <v>87</v>
      </c>
      <c r="AY227" s="18" t="s">
        <v>144</v>
      </c>
      <c r="BE227" s="233">
        <f>IF(N227="základní",J227,0)</f>
        <v>0</v>
      </c>
      <c r="BF227" s="233">
        <f>IF(N227="snížená",J227,0)</f>
        <v>0</v>
      </c>
      <c r="BG227" s="233">
        <f>IF(N227="zákl. přenesená",J227,0)</f>
        <v>0</v>
      </c>
      <c r="BH227" s="233">
        <f>IF(N227="sníž. přenesená",J227,0)</f>
        <v>0</v>
      </c>
      <c r="BI227" s="233">
        <f>IF(N227="nulová",J227,0)</f>
        <v>0</v>
      </c>
      <c r="BJ227" s="18" t="s">
        <v>85</v>
      </c>
      <c r="BK227" s="233">
        <f>ROUND(I227*H227,2)</f>
        <v>0</v>
      </c>
      <c r="BL227" s="18" t="s">
        <v>143</v>
      </c>
      <c r="BM227" s="232" t="s">
        <v>946</v>
      </c>
    </row>
    <row r="228" s="2" customFormat="1" ht="21.75" customHeight="1">
      <c r="A228" s="39"/>
      <c r="B228" s="40"/>
      <c r="C228" s="265" t="s">
        <v>636</v>
      </c>
      <c r="D228" s="265" t="s">
        <v>254</v>
      </c>
      <c r="E228" s="266" t="s">
        <v>947</v>
      </c>
      <c r="F228" s="267" t="s">
        <v>948</v>
      </c>
      <c r="G228" s="268" t="s">
        <v>157</v>
      </c>
      <c r="H228" s="269">
        <v>1</v>
      </c>
      <c r="I228" s="270"/>
      <c r="J228" s="271">
        <f>ROUND(I228*H228,2)</f>
        <v>0</v>
      </c>
      <c r="K228" s="272"/>
      <c r="L228" s="273"/>
      <c r="M228" s="274" t="s">
        <v>1</v>
      </c>
      <c r="N228" s="275" t="s">
        <v>42</v>
      </c>
      <c r="O228" s="92"/>
      <c r="P228" s="230">
        <f>O228*H228</f>
        <v>0</v>
      </c>
      <c r="Q228" s="230">
        <v>0.254</v>
      </c>
      <c r="R228" s="230">
        <f>Q228*H228</f>
        <v>0.254</v>
      </c>
      <c r="S228" s="230">
        <v>0</v>
      </c>
      <c r="T228" s="231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32" t="s">
        <v>185</v>
      </c>
      <c r="AT228" s="232" t="s">
        <v>254</v>
      </c>
      <c r="AU228" s="232" t="s">
        <v>87</v>
      </c>
      <c r="AY228" s="18" t="s">
        <v>144</v>
      </c>
      <c r="BE228" s="233">
        <f>IF(N228="základní",J228,0)</f>
        <v>0</v>
      </c>
      <c r="BF228" s="233">
        <f>IF(N228="snížená",J228,0)</f>
        <v>0</v>
      </c>
      <c r="BG228" s="233">
        <f>IF(N228="zákl. přenesená",J228,0)</f>
        <v>0</v>
      </c>
      <c r="BH228" s="233">
        <f>IF(N228="sníž. přenesená",J228,0)</f>
        <v>0</v>
      </c>
      <c r="BI228" s="233">
        <f>IF(N228="nulová",J228,0)</f>
        <v>0</v>
      </c>
      <c r="BJ228" s="18" t="s">
        <v>85</v>
      </c>
      <c r="BK228" s="233">
        <f>ROUND(I228*H228,2)</f>
        <v>0</v>
      </c>
      <c r="BL228" s="18" t="s">
        <v>143</v>
      </c>
      <c r="BM228" s="232" t="s">
        <v>949</v>
      </c>
    </row>
    <row r="229" s="2" customFormat="1" ht="24.15" customHeight="1">
      <c r="A229" s="39"/>
      <c r="B229" s="40"/>
      <c r="C229" s="220" t="s">
        <v>640</v>
      </c>
      <c r="D229" s="220" t="s">
        <v>147</v>
      </c>
      <c r="E229" s="221" t="s">
        <v>772</v>
      </c>
      <c r="F229" s="222" t="s">
        <v>773</v>
      </c>
      <c r="G229" s="223" t="s">
        <v>157</v>
      </c>
      <c r="H229" s="224">
        <v>1</v>
      </c>
      <c r="I229" s="225"/>
      <c r="J229" s="226">
        <f>ROUND(I229*H229,2)</f>
        <v>0</v>
      </c>
      <c r="K229" s="227"/>
      <c r="L229" s="45"/>
      <c r="M229" s="228" t="s">
        <v>1</v>
      </c>
      <c r="N229" s="229" t="s">
        <v>42</v>
      </c>
      <c r="O229" s="92"/>
      <c r="P229" s="230">
        <f>O229*H229</f>
        <v>0</v>
      </c>
      <c r="Q229" s="230">
        <v>0.0098899999999999995</v>
      </c>
      <c r="R229" s="230">
        <f>Q229*H229</f>
        <v>0.0098899999999999995</v>
      </c>
      <c r="S229" s="230">
        <v>0</v>
      </c>
      <c r="T229" s="231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32" t="s">
        <v>143</v>
      </c>
      <c r="AT229" s="232" t="s">
        <v>147</v>
      </c>
      <c r="AU229" s="232" t="s">
        <v>87</v>
      </c>
      <c r="AY229" s="18" t="s">
        <v>144</v>
      </c>
      <c r="BE229" s="233">
        <f>IF(N229="základní",J229,0)</f>
        <v>0</v>
      </c>
      <c r="BF229" s="233">
        <f>IF(N229="snížená",J229,0)</f>
        <v>0</v>
      </c>
      <c r="BG229" s="233">
        <f>IF(N229="zákl. přenesená",J229,0)</f>
        <v>0</v>
      </c>
      <c r="BH229" s="233">
        <f>IF(N229="sníž. přenesená",J229,0)</f>
        <v>0</v>
      </c>
      <c r="BI229" s="233">
        <f>IF(N229="nulová",J229,0)</f>
        <v>0</v>
      </c>
      <c r="BJ229" s="18" t="s">
        <v>85</v>
      </c>
      <c r="BK229" s="233">
        <f>ROUND(I229*H229,2)</f>
        <v>0</v>
      </c>
      <c r="BL229" s="18" t="s">
        <v>143</v>
      </c>
      <c r="BM229" s="232" t="s">
        <v>950</v>
      </c>
    </row>
    <row r="230" s="2" customFormat="1" ht="21.75" customHeight="1">
      <c r="A230" s="39"/>
      <c r="B230" s="40"/>
      <c r="C230" s="265" t="s">
        <v>644</v>
      </c>
      <c r="D230" s="265" t="s">
        <v>254</v>
      </c>
      <c r="E230" s="266" t="s">
        <v>776</v>
      </c>
      <c r="F230" s="267" t="s">
        <v>951</v>
      </c>
      <c r="G230" s="268" t="s">
        <v>157</v>
      </c>
      <c r="H230" s="269">
        <v>1</v>
      </c>
      <c r="I230" s="270"/>
      <c r="J230" s="271">
        <f>ROUND(I230*H230,2)</f>
        <v>0</v>
      </c>
      <c r="K230" s="272"/>
      <c r="L230" s="273"/>
      <c r="M230" s="274" t="s">
        <v>1</v>
      </c>
      <c r="N230" s="275" t="s">
        <v>42</v>
      </c>
      <c r="O230" s="92"/>
      <c r="P230" s="230">
        <f>O230*H230</f>
        <v>0</v>
      </c>
      <c r="Q230" s="230">
        <v>0.50600000000000001</v>
      </c>
      <c r="R230" s="230">
        <f>Q230*H230</f>
        <v>0.50600000000000001</v>
      </c>
      <c r="S230" s="230">
        <v>0</v>
      </c>
      <c r="T230" s="231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32" t="s">
        <v>185</v>
      </c>
      <c r="AT230" s="232" t="s">
        <v>254</v>
      </c>
      <c r="AU230" s="232" t="s">
        <v>87</v>
      </c>
      <c r="AY230" s="18" t="s">
        <v>144</v>
      </c>
      <c r="BE230" s="233">
        <f>IF(N230="základní",J230,0)</f>
        <v>0</v>
      </c>
      <c r="BF230" s="233">
        <f>IF(N230="snížená",J230,0)</f>
        <v>0</v>
      </c>
      <c r="BG230" s="233">
        <f>IF(N230="zákl. přenesená",J230,0)</f>
        <v>0</v>
      </c>
      <c r="BH230" s="233">
        <f>IF(N230="sníž. přenesená",J230,0)</f>
        <v>0</v>
      </c>
      <c r="BI230" s="233">
        <f>IF(N230="nulová",J230,0)</f>
        <v>0</v>
      </c>
      <c r="BJ230" s="18" t="s">
        <v>85</v>
      </c>
      <c r="BK230" s="233">
        <f>ROUND(I230*H230,2)</f>
        <v>0</v>
      </c>
      <c r="BL230" s="18" t="s">
        <v>143</v>
      </c>
      <c r="BM230" s="232" t="s">
        <v>952</v>
      </c>
    </row>
    <row r="231" s="2" customFormat="1" ht="24.15" customHeight="1">
      <c r="A231" s="39"/>
      <c r="B231" s="40"/>
      <c r="C231" s="220" t="s">
        <v>648</v>
      </c>
      <c r="D231" s="220" t="s">
        <v>147</v>
      </c>
      <c r="E231" s="221" t="s">
        <v>953</v>
      </c>
      <c r="F231" s="222" t="s">
        <v>954</v>
      </c>
      <c r="G231" s="223" t="s">
        <v>157</v>
      </c>
      <c r="H231" s="224">
        <v>1</v>
      </c>
      <c r="I231" s="225"/>
      <c r="J231" s="226">
        <f>ROUND(I231*H231,2)</f>
        <v>0</v>
      </c>
      <c r="K231" s="227"/>
      <c r="L231" s="45"/>
      <c r="M231" s="228" t="s">
        <v>1</v>
      </c>
      <c r="N231" s="229" t="s">
        <v>42</v>
      </c>
      <c r="O231" s="92"/>
      <c r="P231" s="230">
        <f>O231*H231</f>
        <v>0</v>
      </c>
      <c r="Q231" s="230">
        <v>0.0098899999999999995</v>
      </c>
      <c r="R231" s="230">
        <f>Q231*H231</f>
        <v>0.0098899999999999995</v>
      </c>
      <c r="S231" s="230">
        <v>0</v>
      </c>
      <c r="T231" s="231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32" t="s">
        <v>143</v>
      </c>
      <c r="AT231" s="232" t="s">
        <v>147</v>
      </c>
      <c r="AU231" s="232" t="s">
        <v>87</v>
      </c>
      <c r="AY231" s="18" t="s">
        <v>144</v>
      </c>
      <c r="BE231" s="233">
        <f>IF(N231="základní",J231,0)</f>
        <v>0</v>
      </c>
      <c r="BF231" s="233">
        <f>IF(N231="snížená",J231,0)</f>
        <v>0</v>
      </c>
      <c r="BG231" s="233">
        <f>IF(N231="zákl. přenesená",J231,0)</f>
        <v>0</v>
      </c>
      <c r="BH231" s="233">
        <f>IF(N231="sníž. přenesená",J231,0)</f>
        <v>0</v>
      </c>
      <c r="BI231" s="233">
        <f>IF(N231="nulová",J231,0)</f>
        <v>0</v>
      </c>
      <c r="BJ231" s="18" t="s">
        <v>85</v>
      </c>
      <c r="BK231" s="233">
        <f>ROUND(I231*H231,2)</f>
        <v>0</v>
      </c>
      <c r="BL231" s="18" t="s">
        <v>143</v>
      </c>
      <c r="BM231" s="232" t="s">
        <v>955</v>
      </c>
    </row>
    <row r="232" s="2" customFormat="1" ht="21.75" customHeight="1">
      <c r="A232" s="39"/>
      <c r="B232" s="40"/>
      <c r="C232" s="265" t="s">
        <v>655</v>
      </c>
      <c r="D232" s="265" t="s">
        <v>254</v>
      </c>
      <c r="E232" s="266" t="s">
        <v>956</v>
      </c>
      <c r="F232" s="267" t="s">
        <v>957</v>
      </c>
      <c r="G232" s="268" t="s">
        <v>157</v>
      </c>
      <c r="H232" s="269">
        <v>1</v>
      </c>
      <c r="I232" s="270"/>
      <c r="J232" s="271">
        <f>ROUND(I232*H232,2)</f>
        <v>0</v>
      </c>
      <c r="K232" s="272"/>
      <c r="L232" s="273"/>
      <c r="M232" s="274" t="s">
        <v>1</v>
      </c>
      <c r="N232" s="275" t="s">
        <v>42</v>
      </c>
      <c r="O232" s="92"/>
      <c r="P232" s="230">
        <f>O232*H232</f>
        <v>0</v>
      </c>
      <c r="Q232" s="230">
        <v>1.0129999999999999</v>
      </c>
      <c r="R232" s="230">
        <f>Q232*H232</f>
        <v>1.0129999999999999</v>
      </c>
      <c r="S232" s="230">
        <v>0</v>
      </c>
      <c r="T232" s="231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32" t="s">
        <v>185</v>
      </c>
      <c r="AT232" s="232" t="s">
        <v>254</v>
      </c>
      <c r="AU232" s="232" t="s">
        <v>87</v>
      </c>
      <c r="AY232" s="18" t="s">
        <v>144</v>
      </c>
      <c r="BE232" s="233">
        <f>IF(N232="základní",J232,0)</f>
        <v>0</v>
      </c>
      <c r="BF232" s="233">
        <f>IF(N232="snížená",J232,0)</f>
        <v>0</v>
      </c>
      <c r="BG232" s="233">
        <f>IF(N232="zákl. přenesená",J232,0)</f>
        <v>0</v>
      </c>
      <c r="BH232" s="233">
        <f>IF(N232="sníž. přenesená",J232,0)</f>
        <v>0</v>
      </c>
      <c r="BI232" s="233">
        <f>IF(N232="nulová",J232,0)</f>
        <v>0</v>
      </c>
      <c r="BJ232" s="18" t="s">
        <v>85</v>
      </c>
      <c r="BK232" s="233">
        <f>ROUND(I232*H232,2)</f>
        <v>0</v>
      </c>
      <c r="BL232" s="18" t="s">
        <v>143</v>
      </c>
      <c r="BM232" s="232" t="s">
        <v>958</v>
      </c>
    </row>
    <row r="233" s="2" customFormat="1" ht="24.15" customHeight="1">
      <c r="A233" s="39"/>
      <c r="B233" s="40"/>
      <c r="C233" s="220" t="s">
        <v>659</v>
      </c>
      <c r="D233" s="220" t="s">
        <v>147</v>
      </c>
      <c r="E233" s="221" t="s">
        <v>780</v>
      </c>
      <c r="F233" s="222" t="s">
        <v>781</v>
      </c>
      <c r="G233" s="223" t="s">
        <v>157</v>
      </c>
      <c r="H233" s="224">
        <v>3</v>
      </c>
      <c r="I233" s="225"/>
      <c r="J233" s="226">
        <f>ROUND(I233*H233,2)</f>
        <v>0</v>
      </c>
      <c r="K233" s="227"/>
      <c r="L233" s="45"/>
      <c r="M233" s="228" t="s">
        <v>1</v>
      </c>
      <c r="N233" s="229" t="s">
        <v>42</v>
      </c>
      <c r="O233" s="92"/>
      <c r="P233" s="230">
        <f>O233*H233</f>
        <v>0</v>
      </c>
      <c r="Q233" s="230">
        <v>0.01218</v>
      </c>
      <c r="R233" s="230">
        <f>Q233*H233</f>
        <v>0.036540000000000003</v>
      </c>
      <c r="S233" s="230">
        <v>0</v>
      </c>
      <c r="T233" s="231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32" t="s">
        <v>143</v>
      </c>
      <c r="AT233" s="232" t="s">
        <v>147</v>
      </c>
      <c r="AU233" s="232" t="s">
        <v>87</v>
      </c>
      <c r="AY233" s="18" t="s">
        <v>144</v>
      </c>
      <c r="BE233" s="233">
        <f>IF(N233="základní",J233,0)</f>
        <v>0</v>
      </c>
      <c r="BF233" s="233">
        <f>IF(N233="snížená",J233,0)</f>
        <v>0</v>
      </c>
      <c r="BG233" s="233">
        <f>IF(N233="zákl. přenesená",J233,0)</f>
        <v>0</v>
      </c>
      <c r="BH233" s="233">
        <f>IF(N233="sníž. přenesená",J233,0)</f>
        <v>0</v>
      </c>
      <c r="BI233" s="233">
        <f>IF(N233="nulová",J233,0)</f>
        <v>0</v>
      </c>
      <c r="BJ233" s="18" t="s">
        <v>85</v>
      </c>
      <c r="BK233" s="233">
        <f>ROUND(I233*H233,2)</f>
        <v>0</v>
      </c>
      <c r="BL233" s="18" t="s">
        <v>143</v>
      </c>
      <c r="BM233" s="232" t="s">
        <v>959</v>
      </c>
    </row>
    <row r="234" s="2" customFormat="1" ht="24.15" customHeight="1">
      <c r="A234" s="39"/>
      <c r="B234" s="40"/>
      <c r="C234" s="265" t="s">
        <v>663</v>
      </c>
      <c r="D234" s="265" t="s">
        <v>254</v>
      </c>
      <c r="E234" s="266" t="s">
        <v>960</v>
      </c>
      <c r="F234" s="267" t="s">
        <v>961</v>
      </c>
      <c r="G234" s="268" t="s">
        <v>157</v>
      </c>
      <c r="H234" s="269">
        <v>3</v>
      </c>
      <c r="I234" s="270"/>
      <c r="J234" s="271">
        <f>ROUND(I234*H234,2)</f>
        <v>0</v>
      </c>
      <c r="K234" s="272"/>
      <c r="L234" s="273"/>
      <c r="M234" s="274" t="s">
        <v>1</v>
      </c>
      <c r="N234" s="275" t="s">
        <v>42</v>
      </c>
      <c r="O234" s="92"/>
      <c r="P234" s="230">
        <f>O234*H234</f>
        <v>0</v>
      </c>
      <c r="Q234" s="230">
        <v>0.54800000000000004</v>
      </c>
      <c r="R234" s="230">
        <f>Q234*H234</f>
        <v>1.6440000000000001</v>
      </c>
      <c r="S234" s="230">
        <v>0</v>
      </c>
      <c r="T234" s="231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32" t="s">
        <v>185</v>
      </c>
      <c r="AT234" s="232" t="s">
        <v>254</v>
      </c>
      <c r="AU234" s="232" t="s">
        <v>87</v>
      </c>
      <c r="AY234" s="18" t="s">
        <v>144</v>
      </c>
      <c r="BE234" s="233">
        <f>IF(N234="základní",J234,0)</f>
        <v>0</v>
      </c>
      <c r="BF234" s="233">
        <f>IF(N234="snížená",J234,0)</f>
        <v>0</v>
      </c>
      <c r="BG234" s="233">
        <f>IF(N234="zákl. přenesená",J234,0)</f>
        <v>0</v>
      </c>
      <c r="BH234" s="233">
        <f>IF(N234="sníž. přenesená",J234,0)</f>
        <v>0</v>
      </c>
      <c r="BI234" s="233">
        <f>IF(N234="nulová",J234,0)</f>
        <v>0</v>
      </c>
      <c r="BJ234" s="18" t="s">
        <v>85</v>
      </c>
      <c r="BK234" s="233">
        <f>ROUND(I234*H234,2)</f>
        <v>0</v>
      </c>
      <c r="BL234" s="18" t="s">
        <v>143</v>
      </c>
      <c r="BM234" s="232" t="s">
        <v>962</v>
      </c>
    </row>
    <row r="235" s="2" customFormat="1" ht="24.15" customHeight="1">
      <c r="A235" s="39"/>
      <c r="B235" s="40"/>
      <c r="C235" s="265" t="s">
        <v>667</v>
      </c>
      <c r="D235" s="265" t="s">
        <v>254</v>
      </c>
      <c r="E235" s="266" t="s">
        <v>788</v>
      </c>
      <c r="F235" s="267" t="s">
        <v>963</v>
      </c>
      <c r="G235" s="268" t="s">
        <v>157</v>
      </c>
      <c r="H235" s="269">
        <v>6</v>
      </c>
      <c r="I235" s="270"/>
      <c r="J235" s="271">
        <f>ROUND(I235*H235,2)</f>
        <v>0</v>
      </c>
      <c r="K235" s="272"/>
      <c r="L235" s="273"/>
      <c r="M235" s="274" t="s">
        <v>1</v>
      </c>
      <c r="N235" s="275" t="s">
        <v>42</v>
      </c>
      <c r="O235" s="92"/>
      <c r="P235" s="230">
        <f>O235*H235</f>
        <v>0</v>
      </c>
      <c r="Q235" s="230">
        <v>0.002</v>
      </c>
      <c r="R235" s="230">
        <f>Q235*H235</f>
        <v>0.012</v>
      </c>
      <c r="S235" s="230">
        <v>0</v>
      </c>
      <c r="T235" s="231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32" t="s">
        <v>185</v>
      </c>
      <c r="AT235" s="232" t="s">
        <v>254</v>
      </c>
      <c r="AU235" s="232" t="s">
        <v>87</v>
      </c>
      <c r="AY235" s="18" t="s">
        <v>144</v>
      </c>
      <c r="BE235" s="233">
        <f>IF(N235="základní",J235,0)</f>
        <v>0</v>
      </c>
      <c r="BF235" s="233">
        <f>IF(N235="snížená",J235,0)</f>
        <v>0</v>
      </c>
      <c r="BG235" s="233">
        <f>IF(N235="zákl. přenesená",J235,0)</f>
        <v>0</v>
      </c>
      <c r="BH235" s="233">
        <f>IF(N235="sníž. přenesená",J235,0)</f>
        <v>0</v>
      </c>
      <c r="BI235" s="233">
        <f>IF(N235="nulová",J235,0)</f>
        <v>0</v>
      </c>
      <c r="BJ235" s="18" t="s">
        <v>85</v>
      </c>
      <c r="BK235" s="233">
        <f>ROUND(I235*H235,2)</f>
        <v>0</v>
      </c>
      <c r="BL235" s="18" t="s">
        <v>143</v>
      </c>
      <c r="BM235" s="232" t="s">
        <v>964</v>
      </c>
    </row>
    <row r="236" s="2" customFormat="1" ht="24.15" customHeight="1">
      <c r="A236" s="39"/>
      <c r="B236" s="40"/>
      <c r="C236" s="220" t="s">
        <v>671</v>
      </c>
      <c r="D236" s="220" t="s">
        <v>147</v>
      </c>
      <c r="E236" s="221" t="s">
        <v>792</v>
      </c>
      <c r="F236" s="222" t="s">
        <v>793</v>
      </c>
      <c r="G236" s="223" t="s">
        <v>157</v>
      </c>
      <c r="H236" s="224">
        <v>3</v>
      </c>
      <c r="I236" s="225"/>
      <c r="J236" s="226">
        <f>ROUND(I236*H236,2)</f>
        <v>0</v>
      </c>
      <c r="K236" s="227"/>
      <c r="L236" s="45"/>
      <c r="M236" s="228" t="s">
        <v>1</v>
      </c>
      <c r="N236" s="229" t="s">
        <v>42</v>
      </c>
      <c r="O236" s="92"/>
      <c r="P236" s="230">
        <f>O236*H236</f>
        <v>0</v>
      </c>
      <c r="Q236" s="230">
        <v>0.089999999999999997</v>
      </c>
      <c r="R236" s="230">
        <f>Q236*H236</f>
        <v>0.27000000000000002</v>
      </c>
      <c r="S236" s="230">
        <v>0</v>
      </c>
      <c r="T236" s="231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32" t="s">
        <v>143</v>
      </c>
      <c r="AT236" s="232" t="s">
        <v>147</v>
      </c>
      <c r="AU236" s="232" t="s">
        <v>87</v>
      </c>
      <c r="AY236" s="18" t="s">
        <v>144</v>
      </c>
      <c r="BE236" s="233">
        <f>IF(N236="základní",J236,0)</f>
        <v>0</v>
      </c>
      <c r="BF236" s="233">
        <f>IF(N236="snížená",J236,0)</f>
        <v>0</v>
      </c>
      <c r="BG236" s="233">
        <f>IF(N236="zákl. přenesená",J236,0)</f>
        <v>0</v>
      </c>
      <c r="BH236" s="233">
        <f>IF(N236="sníž. přenesená",J236,0)</f>
        <v>0</v>
      </c>
      <c r="BI236" s="233">
        <f>IF(N236="nulová",J236,0)</f>
        <v>0</v>
      </c>
      <c r="BJ236" s="18" t="s">
        <v>85</v>
      </c>
      <c r="BK236" s="233">
        <f>ROUND(I236*H236,2)</f>
        <v>0</v>
      </c>
      <c r="BL236" s="18" t="s">
        <v>143</v>
      </c>
      <c r="BM236" s="232" t="s">
        <v>965</v>
      </c>
    </row>
    <row r="237" s="2" customFormat="1" ht="24.15" customHeight="1">
      <c r="A237" s="39"/>
      <c r="B237" s="40"/>
      <c r="C237" s="265" t="s">
        <v>675</v>
      </c>
      <c r="D237" s="265" t="s">
        <v>254</v>
      </c>
      <c r="E237" s="266" t="s">
        <v>796</v>
      </c>
      <c r="F237" s="267" t="s">
        <v>966</v>
      </c>
      <c r="G237" s="268" t="s">
        <v>157</v>
      </c>
      <c r="H237" s="269">
        <v>3</v>
      </c>
      <c r="I237" s="270"/>
      <c r="J237" s="271">
        <f>ROUND(I237*H237,2)</f>
        <v>0</v>
      </c>
      <c r="K237" s="272"/>
      <c r="L237" s="273"/>
      <c r="M237" s="274" t="s">
        <v>1</v>
      </c>
      <c r="N237" s="275" t="s">
        <v>42</v>
      </c>
      <c r="O237" s="92"/>
      <c r="P237" s="230">
        <f>O237*H237</f>
        <v>0</v>
      </c>
      <c r="Q237" s="230">
        <v>0.079000000000000001</v>
      </c>
      <c r="R237" s="230">
        <f>Q237*H237</f>
        <v>0.23699999999999999</v>
      </c>
      <c r="S237" s="230">
        <v>0</v>
      </c>
      <c r="T237" s="231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32" t="s">
        <v>185</v>
      </c>
      <c r="AT237" s="232" t="s">
        <v>254</v>
      </c>
      <c r="AU237" s="232" t="s">
        <v>87</v>
      </c>
      <c r="AY237" s="18" t="s">
        <v>144</v>
      </c>
      <c r="BE237" s="233">
        <f>IF(N237="základní",J237,0)</f>
        <v>0</v>
      </c>
      <c r="BF237" s="233">
        <f>IF(N237="snížená",J237,0)</f>
        <v>0</v>
      </c>
      <c r="BG237" s="233">
        <f>IF(N237="zákl. přenesená",J237,0)</f>
        <v>0</v>
      </c>
      <c r="BH237" s="233">
        <f>IF(N237="sníž. přenesená",J237,0)</f>
        <v>0</v>
      </c>
      <c r="BI237" s="233">
        <f>IF(N237="nulová",J237,0)</f>
        <v>0</v>
      </c>
      <c r="BJ237" s="18" t="s">
        <v>85</v>
      </c>
      <c r="BK237" s="233">
        <f>ROUND(I237*H237,2)</f>
        <v>0</v>
      </c>
      <c r="BL237" s="18" t="s">
        <v>143</v>
      </c>
      <c r="BM237" s="232" t="s">
        <v>967</v>
      </c>
    </row>
    <row r="238" s="2" customFormat="1" ht="24.15" customHeight="1">
      <c r="A238" s="39"/>
      <c r="B238" s="40"/>
      <c r="C238" s="220" t="s">
        <v>679</v>
      </c>
      <c r="D238" s="220" t="s">
        <v>147</v>
      </c>
      <c r="E238" s="221" t="s">
        <v>720</v>
      </c>
      <c r="F238" s="222" t="s">
        <v>721</v>
      </c>
      <c r="G238" s="223" t="s">
        <v>229</v>
      </c>
      <c r="H238" s="224">
        <v>0.5</v>
      </c>
      <c r="I238" s="225"/>
      <c r="J238" s="226">
        <f>ROUND(I238*H238,2)</f>
        <v>0</v>
      </c>
      <c r="K238" s="227"/>
      <c r="L238" s="45"/>
      <c r="M238" s="228" t="s">
        <v>1</v>
      </c>
      <c r="N238" s="229" t="s">
        <v>42</v>
      </c>
      <c r="O238" s="92"/>
      <c r="P238" s="230">
        <f>O238*H238</f>
        <v>0</v>
      </c>
      <c r="Q238" s="230">
        <v>2.5018699999999998</v>
      </c>
      <c r="R238" s="230">
        <f>Q238*H238</f>
        <v>1.2509349999999999</v>
      </c>
      <c r="S238" s="230">
        <v>0</v>
      </c>
      <c r="T238" s="231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32" t="s">
        <v>143</v>
      </c>
      <c r="AT238" s="232" t="s">
        <v>147</v>
      </c>
      <c r="AU238" s="232" t="s">
        <v>87</v>
      </c>
      <c r="AY238" s="18" t="s">
        <v>144</v>
      </c>
      <c r="BE238" s="233">
        <f>IF(N238="základní",J238,0)</f>
        <v>0</v>
      </c>
      <c r="BF238" s="233">
        <f>IF(N238="snížená",J238,0)</f>
        <v>0</v>
      </c>
      <c r="BG238" s="233">
        <f>IF(N238="zákl. přenesená",J238,0)</f>
        <v>0</v>
      </c>
      <c r="BH238" s="233">
        <f>IF(N238="sníž. přenesená",J238,0)</f>
        <v>0</v>
      </c>
      <c r="BI238" s="233">
        <f>IF(N238="nulová",J238,0)</f>
        <v>0</v>
      </c>
      <c r="BJ238" s="18" t="s">
        <v>85</v>
      </c>
      <c r="BK238" s="233">
        <f>ROUND(I238*H238,2)</f>
        <v>0</v>
      </c>
      <c r="BL238" s="18" t="s">
        <v>143</v>
      </c>
      <c r="BM238" s="232" t="s">
        <v>968</v>
      </c>
    </row>
    <row r="239" s="13" customFormat="1">
      <c r="A239" s="13"/>
      <c r="B239" s="243"/>
      <c r="C239" s="244"/>
      <c r="D239" s="234" t="s">
        <v>216</v>
      </c>
      <c r="E239" s="245" t="s">
        <v>1</v>
      </c>
      <c r="F239" s="246" t="s">
        <v>969</v>
      </c>
      <c r="G239" s="244"/>
      <c r="H239" s="247">
        <v>0.5</v>
      </c>
      <c r="I239" s="248"/>
      <c r="J239" s="244"/>
      <c r="K239" s="244"/>
      <c r="L239" s="249"/>
      <c r="M239" s="250"/>
      <c r="N239" s="251"/>
      <c r="O239" s="251"/>
      <c r="P239" s="251"/>
      <c r="Q239" s="251"/>
      <c r="R239" s="251"/>
      <c r="S239" s="251"/>
      <c r="T239" s="252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53" t="s">
        <v>216</v>
      </c>
      <c r="AU239" s="253" t="s">
        <v>87</v>
      </c>
      <c r="AV239" s="13" t="s">
        <v>87</v>
      </c>
      <c r="AW239" s="13" t="s">
        <v>34</v>
      </c>
      <c r="AX239" s="13" t="s">
        <v>85</v>
      </c>
      <c r="AY239" s="253" t="s">
        <v>144</v>
      </c>
    </row>
    <row r="240" s="2" customFormat="1" ht="21.75" customHeight="1">
      <c r="A240" s="39"/>
      <c r="B240" s="40"/>
      <c r="C240" s="220" t="s">
        <v>683</v>
      </c>
      <c r="D240" s="220" t="s">
        <v>147</v>
      </c>
      <c r="E240" s="221" t="s">
        <v>970</v>
      </c>
      <c r="F240" s="222" t="s">
        <v>971</v>
      </c>
      <c r="G240" s="223" t="s">
        <v>224</v>
      </c>
      <c r="H240" s="224">
        <v>49.200000000000003</v>
      </c>
      <c r="I240" s="225"/>
      <c r="J240" s="226">
        <f>ROUND(I240*H240,2)</f>
        <v>0</v>
      </c>
      <c r="K240" s="227"/>
      <c r="L240" s="45"/>
      <c r="M240" s="228" t="s">
        <v>1</v>
      </c>
      <c r="N240" s="229" t="s">
        <v>42</v>
      </c>
      <c r="O240" s="92"/>
      <c r="P240" s="230">
        <f>O240*H240</f>
        <v>0</v>
      </c>
      <c r="Q240" s="230">
        <v>0</v>
      </c>
      <c r="R240" s="230">
        <f>Q240*H240</f>
        <v>0</v>
      </c>
      <c r="S240" s="230">
        <v>0</v>
      </c>
      <c r="T240" s="231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32" t="s">
        <v>143</v>
      </c>
      <c r="AT240" s="232" t="s">
        <v>147</v>
      </c>
      <c r="AU240" s="232" t="s">
        <v>87</v>
      </c>
      <c r="AY240" s="18" t="s">
        <v>144</v>
      </c>
      <c r="BE240" s="233">
        <f>IF(N240="základní",J240,0)</f>
        <v>0</v>
      </c>
      <c r="BF240" s="233">
        <f>IF(N240="snížená",J240,0)</f>
        <v>0</v>
      </c>
      <c r="BG240" s="233">
        <f>IF(N240="zákl. přenesená",J240,0)</f>
        <v>0</v>
      </c>
      <c r="BH240" s="233">
        <f>IF(N240="sníž. přenesená",J240,0)</f>
        <v>0</v>
      </c>
      <c r="BI240" s="233">
        <f>IF(N240="nulová",J240,0)</f>
        <v>0</v>
      </c>
      <c r="BJ240" s="18" t="s">
        <v>85</v>
      </c>
      <c r="BK240" s="233">
        <f>ROUND(I240*H240,2)</f>
        <v>0</v>
      </c>
      <c r="BL240" s="18" t="s">
        <v>143</v>
      </c>
      <c r="BM240" s="232" t="s">
        <v>972</v>
      </c>
    </row>
    <row r="241" s="13" customFormat="1">
      <c r="A241" s="13"/>
      <c r="B241" s="243"/>
      <c r="C241" s="244"/>
      <c r="D241" s="234" t="s">
        <v>216</v>
      </c>
      <c r="E241" s="245" t="s">
        <v>1</v>
      </c>
      <c r="F241" s="246" t="s">
        <v>864</v>
      </c>
      <c r="G241" s="244"/>
      <c r="H241" s="247">
        <v>2.6000000000000001</v>
      </c>
      <c r="I241" s="248"/>
      <c r="J241" s="244"/>
      <c r="K241" s="244"/>
      <c r="L241" s="249"/>
      <c r="M241" s="250"/>
      <c r="N241" s="251"/>
      <c r="O241" s="251"/>
      <c r="P241" s="251"/>
      <c r="Q241" s="251"/>
      <c r="R241" s="251"/>
      <c r="S241" s="251"/>
      <c r="T241" s="252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53" t="s">
        <v>216</v>
      </c>
      <c r="AU241" s="253" t="s">
        <v>87</v>
      </c>
      <c r="AV241" s="13" t="s">
        <v>87</v>
      </c>
      <c r="AW241" s="13" t="s">
        <v>34</v>
      </c>
      <c r="AX241" s="13" t="s">
        <v>77</v>
      </c>
      <c r="AY241" s="253" t="s">
        <v>144</v>
      </c>
    </row>
    <row r="242" s="13" customFormat="1">
      <c r="A242" s="13"/>
      <c r="B242" s="243"/>
      <c r="C242" s="244"/>
      <c r="D242" s="234" t="s">
        <v>216</v>
      </c>
      <c r="E242" s="245" t="s">
        <v>1</v>
      </c>
      <c r="F242" s="246" t="s">
        <v>865</v>
      </c>
      <c r="G242" s="244"/>
      <c r="H242" s="247">
        <v>22.300000000000001</v>
      </c>
      <c r="I242" s="248"/>
      <c r="J242" s="244"/>
      <c r="K242" s="244"/>
      <c r="L242" s="249"/>
      <c r="M242" s="250"/>
      <c r="N242" s="251"/>
      <c r="O242" s="251"/>
      <c r="P242" s="251"/>
      <c r="Q242" s="251"/>
      <c r="R242" s="251"/>
      <c r="S242" s="251"/>
      <c r="T242" s="252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53" t="s">
        <v>216</v>
      </c>
      <c r="AU242" s="253" t="s">
        <v>87</v>
      </c>
      <c r="AV242" s="13" t="s">
        <v>87</v>
      </c>
      <c r="AW242" s="13" t="s">
        <v>34</v>
      </c>
      <c r="AX242" s="13" t="s">
        <v>77</v>
      </c>
      <c r="AY242" s="253" t="s">
        <v>144</v>
      </c>
    </row>
    <row r="243" s="13" customFormat="1">
      <c r="A243" s="13"/>
      <c r="B243" s="243"/>
      <c r="C243" s="244"/>
      <c r="D243" s="234" t="s">
        <v>216</v>
      </c>
      <c r="E243" s="245" t="s">
        <v>1</v>
      </c>
      <c r="F243" s="246" t="s">
        <v>866</v>
      </c>
      <c r="G243" s="244"/>
      <c r="H243" s="247">
        <v>24.300000000000001</v>
      </c>
      <c r="I243" s="248"/>
      <c r="J243" s="244"/>
      <c r="K243" s="244"/>
      <c r="L243" s="249"/>
      <c r="M243" s="250"/>
      <c r="N243" s="251"/>
      <c r="O243" s="251"/>
      <c r="P243" s="251"/>
      <c r="Q243" s="251"/>
      <c r="R243" s="251"/>
      <c r="S243" s="251"/>
      <c r="T243" s="252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53" t="s">
        <v>216</v>
      </c>
      <c r="AU243" s="253" t="s">
        <v>87</v>
      </c>
      <c r="AV243" s="13" t="s">
        <v>87</v>
      </c>
      <c r="AW243" s="13" t="s">
        <v>34</v>
      </c>
      <c r="AX243" s="13" t="s">
        <v>77</v>
      </c>
      <c r="AY243" s="253" t="s">
        <v>144</v>
      </c>
    </row>
    <row r="244" s="14" customFormat="1">
      <c r="A244" s="14"/>
      <c r="B244" s="254"/>
      <c r="C244" s="255"/>
      <c r="D244" s="234" t="s">
        <v>216</v>
      </c>
      <c r="E244" s="256" t="s">
        <v>1</v>
      </c>
      <c r="F244" s="257" t="s">
        <v>236</v>
      </c>
      <c r="G244" s="255"/>
      <c r="H244" s="258">
        <v>49.200000000000003</v>
      </c>
      <c r="I244" s="259"/>
      <c r="J244" s="255"/>
      <c r="K244" s="255"/>
      <c r="L244" s="260"/>
      <c r="M244" s="261"/>
      <c r="N244" s="262"/>
      <c r="O244" s="262"/>
      <c r="P244" s="262"/>
      <c r="Q244" s="262"/>
      <c r="R244" s="262"/>
      <c r="S244" s="262"/>
      <c r="T244" s="263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64" t="s">
        <v>216</v>
      </c>
      <c r="AU244" s="264" t="s">
        <v>87</v>
      </c>
      <c r="AV244" s="14" t="s">
        <v>143</v>
      </c>
      <c r="AW244" s="14" t="s">
        <v>34</v>
      </c>
      <c r="AX244" s="14" t="s">
        <v>85</v>
      </c>
      <c r="AY244" s="264" t="s">
        <v>144</v>
      </c>
    </row>
    <row r="245" s="2" customFormat="1" ht="33" customHeight="1">
      <c r="A245" s="39"/>
      <c r="B245" s="40"/>
      <c r="C245" s="220" t="s">
        <v>687</v>
      </c>
      <c r="D245" s="220" t="s">
        <v>147</v>
      </c>
      <c r="E245" s="221" t="s">
        <v>973</v>
      </c>
      <c r="F245" s="222" t="s">
        <v>974</v>
      </c>
      <c r="G245" s="223" t="s">
        <v>224</v>
      </c>
      <c r="H245" s="224">
        <v>2.6000000000000001</v>
      </c>
      <c r="I245" s="225"/>
      <c r="J245" s="226">
        <f>ROUND(I245*H245,2)</f>
        <v>0</v>
      </c>
      <c r="K245" s="227"/>
      <c r="L245" s="45"/>
      <c r="M245" s="228" t="s">
        <v>1</v>
      </c>
      <c r="N245" s="229" t="s">
        <v>42</v>
      </c>
      <c r="O245" s="92"/>
      <c r="P245" s="230">
        <f>O245*H245</f>
        <v>0</v>
      </c>
      <c r="Q245" s="230">
        <v>0</v>
      </c>
      <c r="R245" s="230">
        <f>Q245*H245</f>
        <v>0</v>
      </c>
      <c r="S245" s="230">
        <v>0</v>
      </c>
      <c r="T245" s="231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32" t="s">
        <v>143</v>
      </c>
      <c r="AT245" s="232" t="s">
        <v>147</v>
      </c>
      <c r="AU245" s="232" t="s">
        <v>87</v>
      </c>
      <c r="AY245" s="18" t="s">
        <v>144</v>
      </c>
      <c r="BE245" s="233">
        <f>IF(N245="základní",J245,0)</f>
        <v>0</v>
      </c>
      <c r="BF245" s="233">
        <f>IF(N245="snížená",J245,0)</f>
        <v>0</v>
      </c>
      <c r="BG245" s="233">
        <f>IF(N245="zákl. přenesená",J245,0)</f>
        <v>0</v>
      </c>
      <c r="BH245" s="233">
        <f>IF(N245="sníž. přenesená",J245,0)</f>
        <v>0</v>
      </c>
      <c r="BI245" s="233">
        <f>IF(N245="nulová",J245,0)</f>
        <v>0</v>
      </c>
      <c r="BJ245" s="18" t="s">
        <v>85</v>
      </c>
      <c r="BK245" s="233">
        <f>ROUND(I245*H245,2)</f>
        <v>0</v>
      </c>
      <c r="BL245" s="18" t="s">
        <v>143</v>
      </c>
      <c r="BM245" s="232" t="s">
        <v>975</v>
      </c>
    </row>
    <row r="246" s="13" customFormat="1">
      <c r="A246" s="13"/>
      <c r="B246" s="243"/>
      <c r="C246" s="244"/>
      <c r="D246" s="234" t="s">
        <v>216</v>
      </c>
      <c r="E246" s="245" t="s">
        <v>1</v>
      </c>
      <c r="F246" s="246" t="s">
        <v>864</v>
      </c>
      <c r="G246" s="244"/>
      <c r="H246" s="247">
        <v>2.6000000000000001</v>
      </c>
      <c r="I246" s="248"/>
      <c r="J246" s="244"/>
      <c r="K246" s="244"/>
      <c r="L246" s="249"/>
      <c r="M246" s="250"/>
      <c r="N246" s="251"/>
      <c r="O246" s="251"/>
      <c r="P246" s="251"/>
      <c r="Q246" s="251"/>
      <c r="R246" s="251"/>
      <c r="S246" s="251"/>
      <c r="T246" s="252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53" t="s">
        <v>216</v>
      </c>
      <c r="AU246" s="253" t="s">
        <v>87</v>
      </c>
      <c r="AV246" s="13" t="s">
        <v>87</v>
      </c>
      <c r="AW246" s="13" t="s">
        <v>34</v>
      </c>
      <c r="AX246" s="13" t="s">
        <v>85</v>
      </c>
      <c r="AY246" s="253" t="s">
        <v>144</v>
      </c>
    </row>
    <row r="247" s="2" customFormat="1" ht="37.8" customHeight="1">
      <c r="A247" s="39"/>
      <c r="B247" s="40"/>
      <c r="C247" s="220" t="s">
        <v>691</v>
      </c>
      <c r="D247" s="220" t="s">
        <v>147</v>
      </c>
      <c r="E247" s="221" t="s">
        <v>976</v>
      </c>
      <c r="F247" s="222" t="s">
        <v>977</v>
      </c>
      <c r="G247" s="223" t="s">
        <v>224</v>
      </c>
      <c r="H247" s="224">
        <v>46.600000000000001</v>
      </c>
      <c r="I247" s="225"/>
      <c r="J247" s="226">
        <f>ROUND(I247*H247,2)</f>
        <v>0</v>
      </c>
      <c r="K247" s="227"/>
      <c r="L247" s="45"/>
      <c r="M247" s="228" t="s">
        <v>1</v>
      </c>
      <c r="N247" s="229" t="s">
        <v>42</v>
      </c>
      <c r="O247" s="92"/>
      <c r="P247" s="230">
        <f>O247*H247</f>
        <v>0</v>
      </c>
      <c r="Q247" s="230">
        <v>0</v>
      </c>
      <c r="R247" s="230">
        <f>Q247*H247</f>
        <v>0</v>
      </c>
      <c r="S247" s="230">
        <v>0</v>
      </c>
      <c r="T247" s="231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232" t="s">
        <v>143</v>
      </c>
      <c r="AT247" s="232" t="s">
        <v>147</v>
      </c>
      <c r="AU247" s="232" t="s">
        <v>87</v>
      </c>
      <c r="AY247" s="18" t="s">
        <v>144</v>
      </c>
      <c r="BE247" s="233">
        <f>IF(N247="základní",J247,0)</f>
        <v>0</v>
      </c>
      <c r="BF247" s="233">
        <f>IF(N247="snížená",J247,0)</f>
        <v>0</v>
      </c>
      <c r="BG247" s="233">
        <f>IF(N247="zákl. přenesená",J247,0)</f>
        <v>0</v>
      </c>
      <c r="BH247" s="233">
        <f>IF(N247="sníž. přenesená",J247,0)</f>
        <v>0</v>
      </c>
      <c r="BI247" s="233">
        <f>IF(N247="nulová",J247,0)</f>
        <v>0</v>
      </c>
      <c r="BJ247" s="18" t="s">
        <v>85</v>
      </c>
      <c r="BK247" s="233">
        <f>ROUND(I247*H247,2)</f>
        <v>0</v>
      </c>
      <c r="BL247" s="18" t="s">
        <v>143</v>
      </c>
      <c r="BM247" s="232" t="s">
        <v>978</v>
      </c>
    </row>
    <row r="248" s="13" customFormat="1">
      <c r="A248" s="13"/>
      <c r="B248" s="243"/>
      <c r="C248" s="244"/>
      <c r="D248" s="234" t="s">
        <v>216</v>
      </c>
      <c r="E248" s="245" t="s">
        <v>1</v>
      </c>
      <c r="F248" s="246" t="s">
        <v>908</v>
      </c>
      <c r="G248" s="244"/>
      <c r="H248" s="247">
        <v>22.300000000000001</v>
      </c>
      <c r="I248" s="248"/>
      <c r="J248" s="244"/>
      <c r="K248" s="244"/>
      <c r="L248" s="249"/>
      <c r="M248" s="250"/>
      <c r="N248" s="251"/>
      <c r="O248" s="251"/>
      <c r="P248" s="251"/>
      <c r="Q248" s="251"/>
      <c r="R248" s="251"/>
      <c r="S248" s="251"/>
      <c r="T248" s="252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53" t="s">
        <v>216</v>
      </c>
      <c r="AU248" s="253" t="s">
        <v>87</v>
      </c>
      <c r="AV248" s="13" t="s">
        <v>87</v>
      </c>
      <c r="AW248" s="13" t="s">
        <v>34</v>
      </c>
      <c r="AX248" s="13" t="s">
        <v>77</v>
      </c>
      <c r="AY248" s="253" t="s">
        <v>144</v>
      </c>
    </row>
    <row r="249" s="13" customFormat="1">
      <c r="A249" s="13"/>
      <c r="B249" s="243"/>
      <c r="C249" s="244"/>
      <c r="D249" s="234" t="s">
        <v>216</v>
      </c>
      <c r="E249" s="245" t="s">
        <v>1</v>
      </c>
      <c r="F249" s="246" t="s">
        <v>979</v>
      </c>
      <c r="G249" s="244"/>
      <c r="H249" s="247">
        <v>24.300000000000001</v>
      </c>
      <c r="I249" s="248"/>
      <c r="J249" s="244"/>
      <c r="K249" s="244"/>
      <c r="L249" s="249"/>
      <c r="M249" s="250"/>
      <c r="N249" s="251"/>
      <c r="O249" s="251"/>
      <c r="P249" s="251"/>
      <c r="Q249" s="251"/>
      <c r="R249" s="251"/>
      <c r="S249" s="251"/>
      <c r="T249" s="252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53" t="s">
        <v>216</v>
      </c>
      <c r="AU249" s="253" t="s">
        <v>87</v>
      </c>
      <c r="AV249" s="13" t="s">
        <v>87</v>
      </c>
      <c r="AW249" s="13" t="s">
        <v>34</v>
      </c>
      <c r="AX249" s="13" t="s">
        <v>77</v>
      </c>
      <c r="AY249" s="253" t="s">
        <v>144</v>
      </c>
    </row>
    <row r="250" s="14" customFormat="1">
      <c r="A250" s="14"/>
      <c r="B250" s="254"/>
      <c r="C250" s="255"/>
      <c r="D250" s="234" t="s">
        <v>216</v>
      </c>
      <c r="E250" s="256" t="s">
        <v>1</v>
      </c>
      <c r="F250" s="257" t="s">
        <v>236</v>
      </c>
      <c r="G250" s="255"/>
      <c r="H250" s="258">
        <v>46.600000000000001</v>
      </c>
      <c r="I250" s="259"/>
      <c r="J250" s="255"/>
      <c r="K250" s="255"/>
      <c r="L250" s="260"/>
      <c r="M250" s="261"/>
      <c r="N250" s="262"/>
      <c r="O250" s="262"/>
      <c r="P250" s="262"/>
      <c r="Q250" s="262"/>
      <c r="R250" s="262"/>
      <c r="S250" s="262"/>
      <c r="T250" s="263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64" t="s">
        <v>216</v>
      </c>
      <c r="AU250" s="264" t="s">
        <v>87</v>
      </c>
      <c r="AV250" s="14" t="s">
        <v>143</v>
      </c>
      <c r="AW250" s="14" t="s">
        <v>34</v>
      </c>
      <c r="AX250" s="14" t="s">
        <v>85</v>
      </c>
      <c r="AY250" s="264" t="s">
        <v>144</v>
      </c>
    </row>
    <row r="251" s="12" customFormat="1" ht="22.8" customHeight="1">
      <c r="A251" s="12"/>
      <c r="B251" s="204"/>
      <c r="C251" s="205"/>
      <c r="D251" s="206" t="s">
        <v>76</v>
      </c>
      <c r="E251" s="218" t="s">
        <v>381</v>
      </c>
      <c r="F251" s="218" t="s">
        <v>382</v>
      </c>
      <c r="G251" s="205"/>
      <c r="H251" s="205"/>
      <c r="I251" s="208"/>
      <c r="J251" s="219">
        <f>BK251</f>
        <v>0</v>
      </c>
      <c r="K251" s="205"/>
      <c r="L251" s="210"/>
      <c r="M251" s="211"/>
      <c r="N251" s="212"/>
      <c r="O251" s="212"/>
      <c r="P251" s="213">
        <f>P252</f>
        <v>0</v>
      </c>
      <c r="Q251" s="212"/>
      <c r="R251" s="213">
        <f>R252</f>
        <v>0</v>
      </c>
      <c r="S251" s="212"/>
      <c r="T251" s="214">
        <f>T252</f>
        <v>0</v>
      </c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R251" s="215" t="s">
        <v>85</v>
      </c>
      <c r="AT251" s="216" t="s">
        <v>76</v>
      </c>
      <c r="AU251" s="216" t="s">
        <v>85</v>
      </c>
      <c r="AY251" s="215" t="s">
        <v>144</v>
      </c>
      <c r="BK251" s="217">
        <f>BK252</f>
        <v>0</v>
      </c>
    </row>
    <row r="252" s="2" customFormat="1" ht="24.15" customHeight="1">
      <c r="A252" s="39"/>
      <c r="B252" s="40"/>
      <c r="C252" s="220" t="s">
        <v>695</v>
      </c>
      <c r="D252" s="220" t="s">
        <v>147</v>
      </c>
      <c r="E252" s="221" t="s">
        <v>813</v>
      </c>
      <c r="F252" s="222" t="s">
        <v>814</v>
      </c>
      <c r="G252" s="223" t="s">
        <v>257</v>
      </c>
      <c r="H252" s="224">
        <v>39.692</v>
      </c>
      <c r="I252" s="225"/>
      <c r="J252" s="226">
        <f>ROUND(I252*H252,2)</f>
        <v>0</v>
      </c>
      <c r="K252" s="227"/>
      <c r="L252" s="45"/>
      <c r="M252" s="279" t="s">
        <v>1</v>
      </c>
      <c r="N252" s="280" t="s">
        <v>42</v>
      </c>
      <c r="O252" s="241"/>
      <c r="P252" s="281">
        <f>O252*H252</f>
        <v>0</v>
      </c>
      <c r="Q252" s="281">
        <v>0</v>
      </c>
      <c r="R252" s="281">
        <f>Q252*H252</f>
        <v>0</v>
      </c>
      <c r="S252" s="281">
        <v>0</v>
      </c>
      <c r="T252" s="282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32" t="s">
        <v>143</v>
      </c>
      <c r="AT252" s="232" t="s">
        <v>147</v>
      </c>
      <c r="AU252" s="232" t="s">
        <v>87</v>
      </c>
      <c r="AY252" s="18" t="s">
        <v>144</v>
      </c>
      <c r="BE252" s="233">
        <f>IF(N252="základní",J252,0)</f>
        <v>0</v>
      </c>
      <c r="BF252" s="233">
        <f>IF(N252="snížená",J252,0)</f>
        <v>0</v>
      </c>
      <c r="BG252" s="233">
        <f>IF(N252="zákl. přenesená",J252,0)</f>
        <v>0</v>
      </c>
      <c r="BH252" s="233">
        <f>IF(N252="sníž. přenesená",J252,0)</f>
        <v>0</v>
      </c>
      <c r="BI252" s="233">
        <f>IF(N252="nulová",J252,0)</f>
        <v>0</v>
      </c>
      <c r="BJ252" s="18" t="s">
        <v>85</v>
      </c>
      <c r="BK252" s="233">
        <f>ROUND(I252*H252,2)</f>
        <v>0</v>
      </c>
      <c r="BL252" s="18" t="s">
        <v>143</v>
      </c>
      <c r="BM252" s="232" t="s">
        <v>980</v>
      </c>
    </row>
    <row r="253" s="2" customFormat="1" ht="6.96" customHeight="1">
      <c r="A253" s="39"/>
      <c r="B253" s="67"/>
      <c r="C253" s="68"/>
      <c r="D253" s="68"/>
      <c r="E253" s="68"/>
      <c r="F253" s="68"/>
      <c r="G253" s="68"/>
      <c r="H253" s="68"/>
      <c r="I253" s="68"/>
      <c r="J253" s="68"/>
      <c r="K253" s="68"/>
      <c r="L253" s="45"/>
      <c r="M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</row>
  </sheetData>
  <sheetProtection sheet="1" autoFilter="0" formatColumns="0" formatRows="0" objects="1" scenarios="1" spinCount="100000" saltValue="nPA3W7t2wDFWsdKN0khHHulDX7AUzFU6sz+ZSwWtlvhV68+RC9G+T8sScNddcpes291GOOywYc+36Kr2bfP4dw==" hashValue="2puM1s0jXtmGo2a6we0amFy+tkhMV/DIgr7mMVchxrfJ1BiddYpFRhM+QYBwLv9futRGrWZKXgQkU8B9nOCn1w==" algorithmName="SHA-512" password="CC35"/>
  <autoFilter ref="C121:K252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102</v>
      </c>
    </row>
    <row r="3" s="1" customFormat="1" ht="6.96" customHeight="1">
      <c r="B3" s="137"/>
      <c r="C3" s="138"/>
      <c r="D3" s="138"/>
      <c r="E3" s="138"/>
      <c r="F3" s="138"/>
      <c r="G3" s="138"/>
      <c r="H3" s="138"/>
      <c r="I3" s="138"/>
      <c r="J3" s="138"/>
      <c r="K3" s="138"/>
      <c r="L3" s="21"/>
      <c r="AT3" s="18" t="s">
        <v>87</v>
      </c>
    </row>
    <row r="4" s="1" customFormat="1" ht="24.96" customHeight="1">
      <c r="B4" s="21"/>
      <c r="D4" s="139" t="s">
        <v>115</v>
      </c>
      <c r="L4" s="21"/>
      <c r="M4" s="140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1" t="s">
        <v>16</v>
      </c>
      <c r="L6" s="21"/>
    </row>
    <row r="7" s="1" customFormat="1" ht="26.25" customHeight="1">
      <c r="B7" s="21"/>
      <c r="E7" s="142" t="str">
        <f>'Rekapitulace stavby'!K6</f>
        <v>Prostor mytí, objekt myčky a OLK – rozšíření -1.etapy stavby Revitalizace areálu TSHB</v>
      </c>
      <c r="F7" s="141"/>
      <c r="G7" s="141"/>
      <c r="H7" s="141"/>
      <c r="L7" s="21"/>
    </row>
    <row r="8" s="2" customFormat="1" ht="12" customHeight="1">
      <c r="A8" s="39"/>
      <c r="B8" s="45"/>
      <c r="C8" s="39"/>
      <c r="D8" s="141" t="s">
        <v>116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3" t="s">
        <v>981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1" t="s">
        <v>18</v>
      </c>
      <c r="E11" s="39"/>
      <c r="F11" s="144" t="s">
        <v>1</v>
      </c>
      <c r="G11" s="39"/>
      <c r="H11" s="39"/>
      <c r="I11" s="141" t="s">
        <v>19</v>
      </c>
      <c r="J11" s="144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1" t="s">
        <v>20</v>
      </c>
      <c r="E12" s="39"/>
      <c r="F12" s="144" t="s">
        <v>21</v>
      </c>
      <c r="G12" s="39"/>
      <c r="H12" s="39"/>
      <c r="I12" s="141" t="s">
        <v>22</v>
      </c>
      <c r="J12" s="145" t="str">
        <f>'Rekapitulace stavby'!AN8</f>
        <v>18. 5. 2026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1" t="s">
        <v>24</v>
      </c>
      <c r="E14" s="39"/>
      <c r="F14" s="39"/>
      <c r="G14" s="39"/>
      <c r="H14" s="39"/>
      <c r="I14" s="141" t="s">
        <v>25</v>
      </c>
      <c r="J14" s="144" t="s">
        <v>26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4" t="s">
        <v>27</v>
      </c>
      <c r="F15" s="39"/>
      <c r="G15" s="39"/>
      <c r="H15" s="39"/>
      <c r="I15" s="141" t="s">
        <v>28</v>
      </c>
      <c r="J15" s="144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1" t="s">
        <v>29</v>
      </c>
      <c r="E17" s="39"/>
      <c r="F17" s="39"/>
      <c r="G17" s="39"/>
      <c r="H17" s="39"/>
      <c r="I17" s="141" t="s">
        <v>25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4"/>
      <c r="G18" s="144"/>
      <c r="H18" s="144"/>
      <c r="I18" s="141" t="s">
        <v>28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1" t="s">
        <v>31</v>
      </c>
      <c r="E20" s="39"/>
      <c r="F20" s="39"/>
      <c r="G20" s="39"/>
      <c r="H20" s="39"/>
      <c r="I20" s="141" t="s">
        <v>25</v>
      </c>
      <c r="J20" s="144" t="s">
        <v>32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4" t="s">
        <v>33</v>
      </c>
      <c r="F21" s="39"/>
      <c r="G21" s="39"/>
      <c r="H21" s="39"/>
      <c r="I21" s="141" t="s">
        <v>28</v>
      </c>
      <c r="J21" s="144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1" t="s">
        <v>35</v>
      </c>
      <c r="E23" s="39"/>
      <c r="F23" s="39"/>
      <c r="G23" s="39"/>
      <c r="H23" s="39"/>
      <c r="I23" s="141" t="s">
        <v>25</v>
      </c>
      <c r="J23" s="144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4" t="s">
        <v>21</v>
      </c>
      <c r="F24" s="39"/>
      <c r="G24" s="39"/>
      <c r="H24" s="39"/>
      <c r="I24" s="141" t="s">
        <v>28</v>
      </c>
      <c r="J24" s="144" t="s">
        <v>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1" t="s">
        <v>36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46"/>
      <c r="B27" s="147"/>
      <c r="C27" s="146"/>
      <c r="D27" s="146"/>
      <c r="E27" s="148" t="s">
        <v>1</v>
      </c>
      <c r="F27" s="148"/>
      <c r="G27" s="148"/>
      <c r="H27" s="148"/>
      <c r="I27" s="146"/>
      <c r="J27" s="146"/>
      <c r="K27" s="146"/>
      <c r="L27" s="149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0"/>
      <c r="E29" s="150"/>
      <c r="F29" s="150"/>
      <c r="G29" s="150"/>
      <c r="H29" s="150"/>
      <c r="I29" s="150"/>
      <c r="J29" s="150"/>
      <c r="K29" s="150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1" t="s">
        <v>37</v>
      </c>
      <c r="E30" s="39"/>
      <c r="F30" s="39"/>
      <c r="G30" s="39"/>
      <c r="H30" s="39"/>
      <c r="I30" s="39"/>
      <c r="J30" s="152">
        <f>ROUND(J123,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0"/>
      <c r="E31" s="150"/>
      <c r="F31" s="150"/>
      <c r="G31" s="150"/>
      <c r="H31" s="150"/>
      <c r="I31" s="150"/>
      <c r="J31" s="150"/>
      <c r="K31" s="15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3" t="s">
        <v>39</v>
      </c>
      <c r="G32" s="39"/>
      <c r="H32" s="39"/>
      <c r="I32" s="153" t="s">
        <v>38</v>
      </c>
      <c r="J32" s="153" t="s">
        <v>40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54" t="s">
        <v>41</v>
      </c>
      <c r="E33" s="141" t="s">
        <v>42</v>
      </c>
      <c r="F33" s="155">
        <f>ROUND((SUM(BE123:BE147)),  2)</f>
        <v>0</v>
      </c>
      <c r="G33" s="39"/>
      <c r="H33" s="39"/>
      <c r="I33" s="156">
        <v>0.20999999999999999</v>
      </c>
      <c r="J33" s="155">
        <f>ROUND(((SUM(BE123:BE147))*I33),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1" t="s">
        <v>43</v>
      </c>
      <c r="F34" s="155">
        <f>ROUND((SUM(BF123:BF147)),  2)</f>
        <v>0</v>
      </c>
      <c r="G34" s="39"/>
      <c r="H34" s="39"/>
      <c r="I34" s="156">
        <v>0.12</v>
      </c>
      <c r="J34" s="155">
        <f>ROUND(((SUM(BF123:BF147))*I34),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1" t="s">
        <v>44</v>
      </c>
      <c r="F35" s="155">
        <f>ROUND((SUM(BG123:BG147)),  2)</f>
        <v>0</v>
      </c>
      <c r="G35" s="39"/>
      <c r="H35" s="39"/>
      <c r="I35" s="156">
        <v>0.20999999999999999</v>
      </c>
      <c r="J35" s="155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1" t="s">
        <v>45</v>
      </c>
      <c r="F36" s="155">
        <f>ROUND((SUM(BH123:BH147)),  2)</f>
        <v>0</v>
      </c>
      <c r="G36" s="39"/>
      <c r="H36" s="39"/>
      <c r="I36" s="156">
        <v>0.12</v>
      </c>
      <c r="J36" s="155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1" t="s">
        <v>46</v>
      </c>
      <c r="F37" s="155">
        <f>ROUND((SUM(BI123:BI147)),  2)</f>
        <v>0</v>
      </c>
      <c r="G37" s="39"/>
      <c r="H37" s="39"/>
      <c r="I37" s="156">
        <v>0</v>
      </c>
      <c r="J37" s="15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7"/>
      <c r="D39" s="158" t="s">
        <v>47</v>
      </c>
      <c r="E39" s="159"/>
      <c r="F39" s="159"/>
      <c r="G39" s="160" t="s">
        <v>48</v>
      </c>
      <c r="H39" s="161" t="s">
        <v>49</v>
      </c>
      <c r="I39" s="159"/>
      <c r="J39" s="162">
        <f>SUM(J30:J37)</f>
        <v>0</v>
      </c>
      <c r="K39" s="163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64" t="s">
        <v>50</v>
      </c>
      <c r="E50" s="165"/>
      <c r="F50" s="165"/>
      <c r="G50" s="164" t="s">
        <v>51</v>
      </c>
      <c r="H50" s="165"/>
      <c r="I50" s="165"/>
      <c r="J50" s="165"/>
      <c r="K50" s="16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66" t="s">
        <v>52</v>
      </c>
      <c r="E61" s="167"/>
      <c r="F61" s="168" t="s">
        <v>53</v>
      </c>
      <c r="G61" s="166" t="s">
        <v>52</v>
      </c>
      <c r="H61" s="167"/>
      <c r="I61" s="167"/>
      <c r="J61" s="169" t="s">
        <v>53</v>
      </c>
      <c r="K61" s="16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64" t="s">
        <v>54</v>
      </c>
      <c r="E65" s="170"/>
      <c r="F65" s="170"/>
      <c r="G65" s="164" t="s">
        <v>55</v>
      </c>
      <c r="H65" s="170"/>
      <c r="I65" s="170"/>
      <c r="J65" s="170"/>
      <c r="K65" s="17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66" t="s">
        <v>52</v>
      </c>
      <c r="E76" s="167"/>
      <c r="F76" s="168" t="s">
        <v>53</v>
      </c>
      <c r="G76" s="166" t="s">
        <v>52</v>
      </c>
      <c r="H76" s="167"/>
      <c r="I76" s="167"/>
      <c r="J76" s="169" t="s">
        <v>53</v>
      </c>
      <c r="K76" s="16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71"/>
      <c r="C77" s="172"/>
      <c r="D77" s="172"/>
      <c r="E77" s="172"/>
      <c r="F77" s="172"/>
      <c r="G77" s="172"/>
      <c r="H77" s="172"/>
      <c r="I77" s="172"/>
      <c r="J77" s="172"/>
      <c r="K77" s="17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hidden="1" s="2" customFormat="1" ht="6.96" customHeight="1">
      <c r="A81" s="39"/>
      <c r="B81" s="173"/>
      <c r="C81" s="174"/>
      <c r="D81" s="174"/>
      <c r="E81" s="174"/>
      <c r="F81" s="174"/>
      <c r="G81" s="174"/>
      <c r="H81" s="174"/>
      <c r="I81" s="174"/>
      <c r="J81" s="174"/>
      <c r="K81" s="17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hidden="1" s="2" customFormat="1" ht="24.96" customHeight="1">
      <c r="A82" s="39"/>
      <c r="B82" s="40"/>
      <c r="C82" s="24" t="s">
        <v>121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hidden="1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hidden="1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hidden="1" s="2" customFormat="1" ht="26.25" customHeight="1">
      <c r="A85" s="39"/>
      <c r="B85" s="40"/>
      <c r="C85" s="41"/>
      <c r="D85" s="41"/>
      <c r="E85" s="175" t="str">
        <f>E7</f>
        <v>Prostor mytí, objekt myčky a OLK – rozšíření -1.etapy stavby Revitalizace areálu TSHB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hidden="1" s="2" customFormat="1" ht="12" customHeight="1">
      <c r="A86" s="39"/>
      <c r="B86" s="40"/>
      <c r="C86" s="33" t="s">
        <v>116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hidden="1" s="2" customFormat="1" ht="16.5" customHeight="1">
      <c r="A87" s="39"/>
      <c r="B87" s="40"/>
      <c r="C87" s="41"/>
      <c r="D87" s="41"/>
      <c r="E87" s="77" t="str">
        <f>E9</f>
        <v>SO 04 - 3 - Oprava povrchů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hidden="1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hidden="1" s="2" customFormat="1" ht="12" customHeight="1">
      <c r="A89" s="39"/>
      <c r="B89" s="40"/>
      <c r="C89" s="33" t="s">
        <v>20</v>
      </c>
      <c r="D89" s="41"/>
      <c r="E89" s="41"/>
      <c r="F89" s="28" t="str">
        <f>F12</f>
        <v xml:space="preserve"> </v>
      </c>
      <c r="G89" s="41"/>
      <c r="H89" s="41"/>
      <c r="I89" s="33" t="s">
        <v>22</v>
      </c>
      <c r="J89" s="80" t="str">
        <f>IF(J12="","",J12)</f>
        <v>18. 5. 2026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hidden="1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hidden="1" s="2" customFormat="1" ht="15.15" customHeight="1">
      <c r="A91" s="39"/>
      <c r="B91" s="40"/>
      <c r="C91" s="33" t="s">
        <v>24</v>
      </c>
      <c r="D91" s="41"/>
      <c r="E91" s="41"/>
      <c r="F91" s="28" t="str">
        <f>E15</f>
        <v>Technické služby Havlíčkův Brod</v>
      </c>
      <c r="G91" s="41"/>
      <c r="H91" s="41"/>
      <c r="I91" s="33" t="s">
        <v>31</v>
      </c>
      <c r="J91" s="37" t="str">
        <f>E21</f>
        <v>Marta Novotná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hidden="1" s="2" customFormat="1" ht="15.15" customHeight="1">
      <c r="A92" s="39"/>
      <c r="B92" s="40"/>
      <c r="C92" s="33" t="s">
        <v>29</v>
      </c>
      <c r="D92" s="41"/>
      <c r="E92" s="41"/>
      <c r="F92" s="28" t="str">
        <f>IF(E18="","",E18)</f>
        <v>Vyplň údaj</v>
      </c>
      <c r="G92" s="41"/>
      <c r="H92" s="41"/>
      <c r="I92" s="33" t="s">
        <v>35</v>
      </c>
      <c r="J92" s="37" t="str">
        <f>E24</f>
        <v xml:space="preserve"> 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hidden="1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hidden="1" s="2" customFormat="1" ht="29.28" customHeight="1">
      <c r="A94" s="39"/>
      <c r="B94" s="40"/>
      <c r="C94" s="176" t="s">
        <v>122</v>
      </c>
      <c r="D94" s="177"/>
      <c r="E94" s="177"/>
      <c r="F94" s="177"/>
      <c r="G94" s="177"/>
      <c r="H94" s="177"/>
      <c r="I94" s="177"/>
      <c r="J94" s="178" t="s">
        <v>123</v>
      </c>
      <c r="K94" s="177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hidden="1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hidden="1" s="2" customFormat="1" ht="22.8" customHeight="1">
      <c r="A96" s="39"/>
      <c r="B96" s="40"/>
      <c r="C96" s="179" t="s">
        <v>124</v>
      </c>
      <c r="D96" s="41"/>
      <c r="E96" s="41"/>
      <c r="F96" s="41"/>
      <c r="G96" s="41"/>
      <c r="H96" s="41"/>
      <c r="I96" s="41"/>
      <c r="J96" s="111">
        <f>J123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125</v>
      </c>
    </row>
    <row r="97" hidden="1" s="9" customFormat="1" ht="24.96" customHeight="1">
      <c r="A97" s="9"/>
      <c r="B97" s="180"/>
      <c r="C97" s="181"/>
      <c r="D97" s="182" t="s">
        <v>202</v>
      </c>
      <c r="E97" s="183"/>
      <c r="F97" s="183"/>
      <c r="G97" s="183"/>
      <c r="H97" s="183"/>
      <c r="I97" s="183"/>
      <c r="J97" s="184">
        <f>J124</f>
        <v>0</v>
      </c>
      <c r="K97" s="181"/>
      <c r="L97" s="18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6"/>
      <c r="C98" s="187"/>
      <c r="D98" s="188" t="s">
        <v>203</v>
      </c>
      <c r="E98" s="189"/>
      <c r="F98" s="189"/>
      <c r="G98" s="189"/>
      <c r="H98" s="189"/>
      <c r="I98" s="189"/>
      <c r="J98" s="190">
        <f>J125</f>
        <v>0</v>
      </c>
      <c r="K98" s="187"/>
      <c r="L98" s="19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86"/>
      <c r="C99" s="187"/>
      <c r="D99" s="188" t="s">
        <v>204</v>
      </c>
      <c r="E99" s="189"/>
      <c r="F99" s="189"/>
      <c r="G99" s="189"/>
      <c r="H99" s="189"/>
      <c r="I99" s="189"/>
      <c r="J99" s="190">
        <f>J128</f>
        <v>0</v>
      </c>
      <c r="K99" s="187"/>
      <c r="L99" s="19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86"/>
      <c r="C100" s="187"/>
      <c r="D100" s="188" t="s">
        <v>205</v>
      </c>
      <c r="E100" s="189"/>
      <c r="F100" s="189"/>
      <c r="G100" s="189"/>
      <c r="H100" s="189"/>
      <c r="I100" s="189"/>
      <c r="J100" s="190">
        <f>J133</f>
        <v>0</v>
      </c>
      <c r="K100" s="187"/>
      <c r="L100" s="19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86"/>
      <c r="C101" s="187"/>
      <c r="D101" s="188" t="s">
        <v>982</v>
      </c>
      <c r="E101" s="189"/>
      <c r="F101" s="189"/>
      <c r="G101" s="189"/>
      <c r="H101" s="189"/>
      <c r="I101" s="189"/>
      <c r="J101" s="190">
        <f>J137</f>
        <v>0</v>
      </c>
      <c r="K101" s="187"/>
      <c r="L101" s="19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86"/>
      <c r="C102" s="187"/>
      <c r="D102" s="188" t="s">
        <v>207</v>
      </c>
      <c r="E102" s="189"/>
      <c r="F102" s="189"/>
      <c r="G102" s="189"/>
      <c r="H102" s="189"/>
      <c r="I102" s="189"/>
      <c r="J102" s="190">
        <f>J143</f>
        <v>0</v>
      </c>
      <c r="K102" s="187"/>
      <c r="L102" s="19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9" customFormat="1" ht="24.96" customHeight="1">
      <c r="A103" s="9"/>
      <c r="B103" s="180"/>
      <c r="C103" s="181"/>
      <c r="D103" s="182" t="s">
        <v>983</v>
      </c>
      <c r="E103" s="183"/>
      <c r="F103" s="183"/>
      <c r="G103" s="183"/>
      <c r="H103" s="183"/>
      <c r="I103" s="183"/>
      <c r="J103" s="184">
        <f>J145</f>
        <v>0</v>
      </c>
      <c r="K103" s="181"/>
      <c r="L103" s="185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hidden="1" s="2" customFormat="1" ht="21.84" customHeight="1">
      <c r="A104" s="39"/>
      <c r="B104" s="40"/>
      <c r="C104" s="41"/>
      <c r="D104" s="41"/>
      <c r="E104" s="41"/>
      <c r="F104" s="41"/>
      <c r="G104" s="41"/>
      <c r="H104" s="41"/>
      <c r="I104" s="41"/>
      <c r="J104" s="41"/>
      <c r="K104" s="41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hidden="1" s="2" customFormat="1" ht="6.96" customHeight="1">
      <c r="A105" s="39"/>
      <c r="B105" s="67"/>
      <c r="C105" s="68"/>
      <c r="D105" s="68"/>
      <c r="E105" s="68"/>
      <c r="F105" s="68"/>
      <c r="G105" s="68"/>
      <c r="H105" s="68"/>
      <c r="I105" s="68"/>
      <c r="J105" s="68"/>
      <c r="K105" s="68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hidden="1"/>
    <row r="107" hidden="1"/>
    <row r="108" hidden="1"/>
    <row r="109" s="2" customFormat="1" ht="6.96" customHeight="1">
      <c r="A109" s="39"/>
      <c r="B109" s="69"/>
      <c r="C109" s="70"/>
      <c r="D109" s="70"/>
      <c r="E109" s="70"/>
      <c r="F109" s="70"/>
      <c r="G109" s="70"/>
      <c r="H109" s="70"/>
      <c r="I109" s="70"/>
      <c r="J109" s="70"/>
      <c r="K109" s="70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24.96" customHeight="1">
      <c r="A110" s="39"/>
      <c r="B110" s="40"/>
      <c r="C110" s="24" t="s">
        <v>129</v>
      </c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6.96" customHeight="1">
      <c r="A111" s="39"/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2" customHeight="1">
      <c r="A112" s="39"/>
      <c r="B112" s="40"/>
      <c r="C112" s="33" t="s">
        <v>16</v>
      </c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26.25" customHeight="1">
      <c r="A113" s="39"/>
      <c r="B113" s="40"/>
      <c r="C113" s="41"/>
      <c r="D113" s="41"/>
      <c r="E113" s="175" t="str">
        <f>E7</f>
        <v>Prostor mytí, objekt myčky a OLK – rozšíření -1.etapy stavby Revitalizace areálu TSHB</v>
      </c>
      <c r="F113" s="33"/>
      <c r="G113" s="33"/>
      <c r="H113" s="33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2" customHeight="1">
      <c r="A114" s="39"/>
      <c r="B114" s="40"/>
      <c r="C114" s="33" t="s">
        <v>116</v>
      </c>
      <c r="D114" s="41"/>
      <c r="E114" s="41"/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6.5" customHeight="1">
      <c r="A115" s="39"/>
      <c r="B115" s="40"/>
      <c r="C115" s="41"/>
      <c r="D115" s="41"/>
      <c r="E115" s="77" t="str">
        <f>E9</f>
        <v>SO 04 - 3 - Oprava povrchů</v>
      </c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6.96" customHeight="1">
      <c r="A116" s="39"/>
      <c r="B116" s="40"/>
      <c r="C116" s="41"/>
      <c r="D116" s="41"/>
      <c r="E116" s="41"/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20</v>
      </c>
      <c r="D117" s="41"/>
      <c r="E117" s="41"/>
      <c r="F117" s="28" t="str">
        <f>F12</f>
        <v xml:space="preserve"> </v>
      </c>
      <c r="G117" s="41"/>
      <c r="H117" s="41"/>
      <c r="I117" s="33" t="s">
        <v>22</v>
      </c>
      <c r="J117" s="80" t="str">
        <f>IF(J12="","",J12)</f>
        <v>18. 5. 2026</v>
      </c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6.96" customHeight="1">
      <c r="A118" s="39"/>
      <c r="B118" s="40"/>
      <c r="C118" s="41"/>
      <c r="D118" s="41"/>
      <c r="E118" s="41"/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5.15" customHeight="1">
      <c r="A119" s="39"/>
      <c r="B119" s="40"/>
      <c r="C119" s="33" t="s">
        <v>24</v>
      </c>
      <c r="D119" s="41"/>
      <c r="E119" s="41"/>
      <c r="F119" s="28" t="str">
        <f>E15</f>
        <v>Technické služby Havlíčkův Brod</v>
      </c>
      <c r="G119" s="41"/>
      <c r="H119" s="41"/>
      <c r="I119" s="33" t="s">
        <v>31</v>
      </c>
      <c r="J119" s="37" t="str">
        <f>E21</f>
        <v>Marta Novotná</v>
      </c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5.15" customHeight="1">
      <c r="A120" s="39"/>
      <c r="B120" s="40"/>
      <c r="C120" s="33" t="s">
        <v>29</v>
      </c>
      <c r="D120" s="41"/>
      <c r="E120" s="41"/>
      <c r="F120" s="28" t="str">
        <f>IF(E18="","",E18)</f>
        <v>Vyplň údaj</v>
      </c>
      <c r="G120" s="41"/>
      <c r="H120" s="41"/>
      <c r="I120" s="33" t="s">
        <v>35</v>
      </c>
      <c r="J120" s="37" t="str">
        <f>E24</f>
        <v xml:space="preserve"> 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0.32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11" customFormat="1" ht="29.28" customHeight="1">
      <c r="A122" s="192"/>
      <c r="B122" s="193"/>
      <c r="C122" s="194" t="s">
        <v>130</v>
      </c>
      <c r="D122" s="195" t="s">
        <v>62</v>
      </c>
      <c r="E122" s="195" t="s">
        <v>58</v>
      </c>
      <c r="F122" s="195" t="s">
        <v>59</v>
      </c>
      <c r="G122" s="195" t="s">
        <v>131</v>
      </c>
      <c r="H122" s="195" t="s">
        <v>132</v>
      </c>
      <c r="I122" s="195" t="s">
        <v>133</v>
      </c>
      <c r="J122" s="196" t="s">
        <v>123</v>
      </c>
      <c r="K122" s="197" t="s">
        <v>134</v>
      </c>
      <c r="L122" s="198"/>
      <c r="M122" s="101" t="s">
        <v>1</v>
      </c>
      <c r="N122" s="102" t="s">
        <v>41</v>
      </c>
      <c r="O122" s="102" t="s">
        <v>135</v>
      </c>
      <c r="P122" s="102" t="s">
        <v>136</v>
      </c>
      <c r="Q122" s="102" t="s">
        <v>137</v>
      </c>
      <c r="R122" s="102" t="s">
        <v>138</v>
      </c>
      <c r="S122" s="102" t="s">
        <v>139</v>
      </c>
      <c r="T122" s="103" t="s">
        <v>140</v>
      </c>
      <c r="U122" s="192"/>
      <c r="V122" s="192"/>
      <c r="W122" s="192"/>
      <c r="X122" s="192"/>
      <c r="Y122" s="192"/>
      <c r="Z122" s="192"/>
      <c r="AA122" s="192"/>
      <c r="AB122" s="192"/>
      <c r="AC122" s="192"/>
      <c r="AD122" s="192"/>
      <c r="AE122" s="192"/>
    </row>
    <row r="123" s="2" customFormat="1" ht="22.8" customHeight="1">
      <c r="A123" s="39"/>
      <c r="B123" s="40"/>
      <c r="C123" s="108" t="s">
        <v>141</v>
      </c>
      <c r="D123" s="41"/>
      <c r="E123" s="41"/>
      <c r="F123" s="41"/>
      <c r="G123" s="41"/>
      <c r="H123" s="41"/>
      <c r="I123" s="41"/>
      <c r="J123" s="199">
        <f>BK123</f>
        <v>0</v>
      </c>
      <c r="K123" s="41"/>
      <c r="L123" s="45"/>
      <c r="M123" s="104"/>
      <c r="N123" s="200"/>
      <c r="O123" s="105"/>
      <c r="P123" s="201">
        <f>P124+P145</f>
        <v>0</v>
      </c>
      <c r="Q123" s="105"/>
      <c r="R123" s="201">
        <f>R124+R145</f>
        <v>0.24299999999999999</v>
      </c>
      <c r="S123" s="105"/>
      <c r="T123" s="202">
        <f>T124+T145</f>
        <v>37.351200000000006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18" t="s">
        <v>76</v>
      </c>
      <c r="AU123" s="18" t="s">
        <v>125</v>
      </c>
      <c r="BK123" s="203">
        <f>BK124+BK145</f>
        <v>0</v>
      </c>
    </row>
    <row r="124" s="12" customFormat="1" ht="25.92" customHeight="1">
      <c r="A124" s="12"/>
      <c r="B124" s="204"/>
      <c r="C124" s="205"/>
      <c r="D124" s="206" t="s">
        <v>76</v>
      </c>
      <c r="E124" s="207" t="s">
        <v>142</v>
      </c>
      <c r="F124" s="207" t="s">
        <v>210</v>
      </c>
      <c r="G124" s="205"/>
      <c r="H124" s="205"/>
      <c r="I124" s="208"/>
      <c r="J124" s="209">
        <f>BK124</f>
        <v>0</v>
      </c>
      <c r="K124" s="205"/>
      <c r="L124" s="210"/>
      <c r="M124" s="211"/>
      <c r="N124" s="212"/>
      <c r="O124" s="212"/>
      <c r="P124" s="213">
        <f>P125+P128+P133+P137+P143</f>
        <v>0</v>
      </c>
      <c r="Q124" s="212"/>
      <c r="R124" s="213">
        <f>R125+R128+R133+R137+R143</f>
        <v>0.24299999999999999</v>
      </c>
      <c r="S124" s="212"/>
      <c r="T124" s="214">
        <f>T125+T128+T133+T137+T143</f>
        <v>37.351200000000006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15" t="s">
        <v>85</v>
      </c>
      <c r="AT124" s="216" t="s">
        <v>76</v>
      </c>
      <c r="AU124" s="216" t="s">
        <v>77</v>
      </c>
      <c r="AY124" s="215" t="s">
        <v>144</v>
      </c>
      <c r="BK124" s="217">
        <f>BK125+BK128+BK133+BK137+BK143</f>
        <v>0</v>
      </c>
    </row>
    <row r="125" s="12" customFormat="1" ht="22.8" customHeight="1">
      <c r="A125" s="12"/>
      <c r="B125" s="204"/>
      <c r="C125" s="205"/>
      <c r="D125" s="206" t="s">
        <v>76</v>
      </c>
      <c r="E125" s="218" t="s">
        <v>85</v>
      </c>
      <c r="F125" s="218" t="s">
        <v>211</v>
      </c>
      <c r="G125" s="205"/>
      <c r="H125" s="205"/>
      <c r="I125" s="208"/>
      <c r="J125" s="219">
        <f>BK125</f>
        <v>0</v>
      </c>
      <c r="K125" s="205"/>
      <c r="L125" s="210"/>
      <c r="M125" s="211"/>
      <c r="N125" s="212"/>
      <c r="O125" s="212"/>
      <c r="P125" s="213">
        <f>SUM(P126:P127)</f>
        <v>0</v>
      </c>
      <c r="Q125" s="212"/>
      <c r="R125" s="213">
        <f>SUM(R126:R127)</f>
        <v>0</v>
      </c>
      <c r="S125" s="212"/>
      <c r="T125" s="214">
        <f>SUM(T126:T127)</f>
        <v>37.351200000000006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15" t="s">
        <v>85</v>
      </c>
      <c r="AT125" s="216" t="s">
        <v>76</v>
      </c>
      <c r="AU125" s="216" t="s">
        <v>85</v>
      </c>
      <c r="AY125" s="215" t="s">
        <v>144</v>
      </c>
      <c r="BK125" s="217">
        <f>SUM(BK126:BK127)</f>
        <v>0</v>
      </c>
    </row>
    <row r="126" s="2" customFormat="1" ht="24.15" customHeight="1">
      <c r="A126" s="39"/>
      <c r="B126" s="40"/>
      <c r="C126" s="220" t="s">
        <v>85</v>
      </c>
      <c r="D126" s="220" t="s">
        <v>147</v>
      </c>
      <c r="E126" s="221" t="s">
        <v>212</v>
      </c>
      <c r="F126" s="222" t="s">
        <v>213</v>
      </c>
      <c r="G126" s="223" t="s">
        <v>214</v>
      </c>
      <c r="H126" s="224">
        <v>10</v>
      </c>
      <c r="I126" s="225"/>
      <c r="J126" s="226">
        <f>ROUND(I126*H126,2)</f>
        <v>0</v>
      </c>
      <c r="K126" s="227"/>
      <c r="L126" s="45"/>
      <c r="M126" s="228" t="s">
        <v>1</v>
      </c>
      <c r="N126" s="229" t="s">
        <v>42</v>
      </c>
      <c r="O126" s="92"/>
      <c r="P126" s="230">
        <f>O126*H126</f>
        <v>0</v>
      </c>
      <c r="Q126" s="230">
        <v>0</v>
      </c>
      <c r="R126" s="230">
        <f>Q126*H126</f>
        <v>0</v>
      </c>
      <c r="S126" s="230">
        <v>0.316</v>
      </c>
      <c r="T126" s="231">
        <f>S126*H126</f>
        <v>3.1600000000000001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32" t="s">
        <v>143</v>
      </c>
      <c r="AT126" s="232" t="s">
        <v>147</v>
      </c>
      <c r="AU126" s="232" t="s">
        <v>87</v>
      </c>
      <c r="AY126" s="18" t="s">
        <v>144</v>
      </c>
      <c r="BE126" s="233">
        <f>IF(N126="základní",J126,0)</f>
        <v>0</v>
      </c>
      <c r="BF126" s="233">
        <f>IF(N126="snížená",J126,0)</f>
        <v>0</v>
      </c>
      <c r="BG126" s="233">
        <f>IF(N126="zákl. přenesená",J126,0)</f>
        <v>0</v>
      </c>
      <c r="BH126" s="233">
        <f>IF(N126="sníž. přenesená",J126,0)</f>
        <v>0</v>
      </c>
      <c r="BI126" s="233">
        <f>IF(N126="nulová",J126,0)</f>
        <v>0</v>
      </c>
      <c r="BJ126" s="18" t="s">
        <v>85</v>
      </c>
      <c r="BK126" s="233">
        <f>ROUND(I126*H126,2)</f>
        <v>0</v>
      </c>
      <c r="BL126" s="18" t="s">
        <v>143</v>
      </c>
      <c r="BM126" s="232" t="s">
        <v>984</v>
      </c>
    </row>
    <row r="127" s="2" customFormat="1" ht="24.15" customHeight="1">
      <c r="A127" s="39"/>
      <c r="B127" s="40"/>
      <c r="C127" s="220" t="s">
        <v>87</v>
      </c>
      <c r="D127" s="220" t="s">
        <v>147</v>
      </c>
      <c r="E127" s="221" t="s">
        <v>985</v>
      </c>
      <c r="F127" s="222" t="s">
        <v>986</v>
      </c>
      <c r="G127" s="223" t="s">
        <v>214</v>
      </c>
      <c r="H127" s="224">
        <v>108.2</v>
      </c>
      <c r="I127" s="225"/>
      <c r="J127" s="226">
        <f>ROUND(I127*H127,2)</f>
        <v>0</v>
      </c>
      <c r="K127" s="227"/>
      <c r="L127" s="45"/>
      <c r="M127" s="228" t="s">
        <v>1</v>
      </c>
      <c r="N127" s="229" t="s">
        <v>42</v>
      </c>
      <c r="O127" s="92"/>
      <c r="P127" s="230">
        <f>O127*H127</f>
        <v>0</v>
      </c>
      <c r="Q127" s="230">
        <v>0</v>
      </c>
      <c r="R127" s="230">
        <f>Q127*H127</f>
        <v>0</v>
      </c>
      <c r="S127" s="230">
        <v>0.316</v>
      </c>
      <c r="T127" s="231">
        <f>S127*H127</f>
        <v>34.191200000000002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32" t="s">
        <v>143</v>
      </c>
      <c r="AT127" s="232" t="s">
        <v>147</v>
      </c>
      <c r="AU127" s="232" t="s">
        <v>87</v>
      </c>
      <c r="AY127" s="18" t="s">
        <v>144</v>
      </c>
      <c r="BE127" s="233">
        <f>IF(N127="základní",J127,0)</f>
        <v>0</v>
      </c>
      <c r="BF127" s="233">
        <f>IF(N127="snížená",J127,0)</f>
        <v>0</v>
      </c>
      <c r="BG127" s="233">
        <f>IF(N127="zákl. přenesená",J127,0)</f>
        <v>0</v>
      </c>
      <c r="BH127" s="233">
        <f>IF(N127="sníž. přenesená",J127,0)</f>
        <v>0</v>
      </c>
      <c r="BI127" s="233">
        <f>IF(N127="nulová",J127,0)</f>
        <v>0</v>
      </c>
      <c r="BJ127" s="18" t="s">
        <v>85</v>
      </c>
      <c r="BK127" s="233">
        <f>ROUND(I127*H127,2)</f>
        <v>0</v>
      </c>
      <c r="BL127" s="18" t="s">
        <v>143</v>
      </c>
      <c r="BM127" s="232" t="s">
        <v>987</v>
      </c>
    </row>
    <row r="128" s="12" customFormat="1" ht="22.8" customHeight="1">
      <c r="A128" s="12"/>
      <c r="B128" s="204"/>
      <c r="C128" s="205"/>
      <c r="D128" s="206" t="s">
        <v>76</v>
      </c>
      <c r="E128" s="218" t="s">
        <v>168</v>
      </c>
      <c r="F128" s="218" t="s">
        <v>276</v>
      </c>
      <c r="G128" s="205"/>
      <c r="H128" s="205"/>
      <c r="I128" s="208"/>
      <c r="J128" s="219">
        <f>BK128</f>
        <v>0</v>
      </c>
      <c r="K128" s="205"/>
      <c r="L128" s="210"/>
      <c r="M128" s="211"/>
      <c r="N128" s="212"/>
      <c r="O128" s="212"/>
      <c r="P128" s="213">
        <f>SUM(P129:P132)</f>
        <v>0</v>
      </c>
      <c r="Q128" s="212"/>
      <c r="R128" s="213">
        <f>SUM(R129:R132)</f>
        <v>0.24299999999999999</v>
      </c>
      <c r="S128" s="212"/>
      <c r="T128" s="214">
        <f>SUM(T129:T132)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15" t="s">
        <v>85</v>
      </c>
      <c r="AT128" s="216" t="s">
        <v>76</v>
      </c>
      <c r="AU128" s="216" t="s">
        <v>85</v>
      </c>
      <c r="AY128" s="215" t="s">
        <v>144</v>
      </c>
      <c r="BK128" s="217">
        <f>SUM(BK129:BK132)</f>
        <v>0</v>
      </c>
    </row>
    <row r="129" s="2" customFormat="1" ht="24.15" customHeight="1">
      <c r="A129" s="39"/>
      <c r="B129" s="40"/>
      <c r="C129" s="220" t="s">
        <v>159</v>
      </c>
      <c r="D129" s="220" t="s">
        <v>147</v>
      </c>
      <c r="E129" s="221" t="s">
        <v>988</v>
      </c>
      <c r="F129" s="222" t="s">
        <v>989</v>
      </c>
      <c r="G129" s="223" t="s">
        <v>214</v>
      </c>
      <c r="H129" s="224">
        <v>118.2</v>
      </c>
      <c r="I129" s="225"/>
      <c r="J129" s="226">
        <f>ROUND(I129*H129,2)</f>
        <v>0</v>
      </c>
      <c r="K129" s="227"/>
      <c r="L129" s="45"/>
      <c r="M129" s="228" t="s">
        <v>1</v>
      </c>
      <c r="N129" s="229" t="s">
        <v>42</v>
      </c>
      <c r="O129" s="92"/>
      <c r="P129" s="230">
        <f>O129*H129</f>
        <v>0</v>
      </c>
      <c r="Q129" s="230">
        <v>0</v>
      </c>
      <c r="R129" s="230">
        <f>Q129*H129</f>
        <v>0</v>
      </c>
      <c r="S129" s="230">
        <v>0</v>
      </c>
      <c r="T129" s="231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32" t="s">
        <v>143</v>
      </c>
      <c r="AT129" s="232" t="s">
        <v>147</v>
      </c>
      <c r="AU129" s="232" t="s">
        <v>87</v>
      </c>
      <c r="AY129" s="18" t="s">
        <v>144</v>
      </c>
      <c r="BE129" s="233">
        <f>IF(N129="základní",J129,0)</f>
        <v>0</v>
      </c>
      <c r="BF129" s="233">
        <f>IF(N129="snížená",J129,0)</f>
        <v>0</v>
      </c>
      <c r="BG129" s="233">
        <f>IF(N129="zákl. přenesená",J129,0)</f>
        <v>0</v>
      </c>
      <c r="BH129" s="233">
        <f>IF(N129="sníž. přenesená",J129,0)</f>
        <v>0</v>
      </c>
      <c r="BI129" s="233">
        <f>IF(N129="nulová",J129,0)</f>
        <v>0</v>
      </c>
      <c r="BJ129" s="18" t="s">
        <v>85</v>
      </c>
      <c r="BK129" s="233">
        <f>ROUND(I129*H129,2)</f>
        <v>0</v>
      </c>
      <c r="BL129" s="18" t="s">
        <v>143</v>
      </c>
      <c r="BM129" s="232" t="s">
        <v>990</v>
      </c>
    </row>
    <row r="130" s="2" customFormat="1" ht="33" customHeight="1">
      <c r="A130" s="39"/>
      <c r="B130" s="40"/>
      <c r="C130" s="220" t="s">
        <v>143</v>
      </c>
      <c r="D130" s="220" t="s">
        <v>147</v>
      </c>
      <c r="E130" s="221" t="s">
        <v>991</v>
      </c>
      <c r="F130" s="222" t="s">
        <v>992</v>
      </c>
      <c r="G130" s="223" t="s">
        <v>214</v>
      </c>
      <c r="H130" s="224">
        <v>118.2</v>
      </c>
      <c r="I130" s="225"/>
      <c r="J130" s="226">
        <f>ROUND(I130*H130,2)</f>
        <v>0</v>
      </c>
      <c r="K130" s="227"/>
      <c r="L130" s="45"/>
      <c r="M130" s="228" t="s">
        <v>1</v>
      </c>
      <c r="N130" s="229" t="s">
        <v>42</v>
      </c>
      <c r="O130" s="92"/>
      <c r="P130" s="230">
        <f>O130*H130</f>
        <v>0</v>
      </c>
      <c r="Q130" s="230">
        <v>0</v>
      </c>
      <c r="R130" s="230">
        <f>Q130*H130</f>
        <v>0</v>
      </c>
      <c r="S130" s="230">
        <v>0</v>
      </c>
      <c r="T130" s="231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2" t="s">
        <v>143</v>
      </c>
      <c r="AT130" s="232" t="s">
        <v>147</v>
      </c>
      <c r="AU130" s="232" t="s">
        <v>87</v>
      </c>
      <c r="AY130" s="18" t="s">
        <v>144</v>
      </c>
      <c r="BE130" s="233">
        <f>IF(N130="základní",J130,0)</f>
        <v>0</v>
      </c>
      <c r="BF130" s="233">
        <f>IF(N130="snížená",J130,0)</f>
        <v>0</v>
      </c>
      <c r="BG130" s="233">
        <f>IF(N130="zákl. přenesená",J130,0)</f>
        <v>0</v>
      </c>
      <c r="BH130" s="233">
        <f>IF(N130="sníž. přenesená",J130,0)</f>
        <v>0</v>
      </c>
      <c r="BI130" s="233">
        <f>IF(N130="nulová",J130,0)</f>
        <v>0</v>
      </c>
      <c r="BJ130" s="18" t="s">
        <v>85</v>
      </c>
      <c r="BK130" s="233">
        <f>ROUND(I130*H130,2)</f>
        <v>0</v>
      </c>
      <c r="BL130" s="18" t="s">
        <v>143</v>
      </c>
      <c r="BM130" s="232" t="s">
        <v>993</v>
      </c>
    </row>
    <row r="131" s="2" customFormat="1" ht="24.15" customHeight="1">
      <c r="A131" s="39"/>
      <c r="B131" s="40"/>
      <c r="C131" s="220" t="s">
        <v>168</v>
      </c>
      <c r="D131" s="220" t="s">
        <v>147</v>
      </c>
      <c r="E131" s="221" t="s">
        <v>994</v>
      </c>
      <c r="F131" s="222" t="s">
        <v>995</v>
      </c>
      <c r="G131" s="223" t="s">
        <v>214</v>
      </c>
      <c r="H131" s="224">
        <v>118.2</v>
      </c>
      <c r="I131" s="225"/>
      <c r="J131" s="226">
        <f>ROUND(I131*H131,2)</f>
        <v>0</v>
      </c>
      <c r="K131" s="227"/>
      <c r="L131" s="45"/>
      <c r="M131" s="228" t="s">
        <v>1</v>
      </c>
      <c r="N131" s="229" t="s">
        <v>42</v>
      </c>
      <c r="O131" s="92"/>
      <c r="P131" s="230">
        <f>O131*H131</f>
        <v>0</v>
      </c>
      <c r="Q131" s="230">
        <v>0</v>
      </c>
      <c r="R131" s="230">
        <f>Q131*H131</f>
        <v>0</v>
      </c>
      <c r="S131" s="230">
        <v>0</v>
      </c>
      <c r="T131" s="231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2" t="s">
        <v>143</v>
      </c>
      <c r="AT131" s="232" t="s">
        <v>147</v>
      </c>
      <c r="AU131" s="232" t="s">
        <v>87</v>
      </c>
      <c r="AY131" s="18" t="s">
        <v>144</v>
      </c>
      <c r="BE131" s="233">
        <f>IF(N131="základní",J131,0)</f>
        <v>0</v>
      </c>
      <c r="BF131" s="233">
        <f>IF(N131="snížená",J131,0)</f>
        <v>0</v>
      </c>
      <c r="BG131" s="233">
        <f>IF(N131="zákl. přenesená",J131,0)</f>
        <v>0</v>
      </c>
      <c r="BH131" s="233">
        <f>IF(N131="sníž. přenesená",J131,0)</f>
        <v>0</v>
      </c>
      <c r="BI131" s="233">
        <f>IF(N131="nulová",J131,0)</f>
        <v>0</v>
      </c>
      <c r="BJ131" s="18" t="s">
        <v>85</v>
      </c>
      <c r="BK131" s="233">
        <f>ROUND(I131*H131,2)</f>
        <v>0</v>
      </c>
      <c r="BL131" s="18" t="s">
        <v>143</v>
      </c>
      <c r="BM131" s="232" t="s">
        <v>996</v>
      </c>
    </row>
    <row r="132" s="2" customFormat="1" ht="21.75" customHeight="1">
      <c r="A132" s="39"/>
      <c r="B132" s="40"/>
      <c r="C132" s="220" t="s">
        <v>175</v>
      </c>
      <c r="D132" s="220" t="s">
        <v>147</v>
      </c>
      <c r="E132" s="221" t="s">
        <v>997</v>
      </c>
      <c r="F132" s="222" t="s">
        <v>998</v>
      </c>
      <c r="G132" s="223" t="s">
        <v>224</v>
      </c>
      <c r="H132" s="224">
        <v>67.5</v>
      </c>
      <c r="I132" s="225"/>
      <c r="J132" s="226">
        <f>ROUND(I132*H132,2)</f>
        <v>0</v>
      </c>
      <c r="K132" s="227"/>
      <c r="L132" s="45"/>
      <c r="M132" s="228" t="s">
        <v>1</v>
      </c>
      <c r="N132" s="229" t="s">
        <v>42</v>
      </c>
      <c r="O132" s="92"/>
      <c r="P132" s="230">
        <f>O132*H132</f>
        <v>0</v>
      </c>
      <c r="Q132" s="230">
        <v>0.0035999999999999999</v>
      </c>
      <c r="R132" s="230">
        <f>Q132*H132</f>
        <v>0.24299999999999999</v>
      </c>
      <c r="S132" s="230">
        <v>0</v>
      </c>
      <c r="T132" s="231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2" t="s">
        <v>143</v>
      </c>
      <c r="AT132" s="232" t="s">
        <v>147</v>
      </c>
      <c r="AU132" s="232" t="s">
        <v>87</v>
      </c>
      <c r="AY132" s="18" t="s">
        <v>144</v>
      </c>
      <c r="BE132" s="233">
        <f>IF(N132="základní",J132,0)</f>
        <v>0</v>
      </c>
      <c r="BF132" s="233">
        <f>IF(N132="snížená",J132,0)</f>
        <v>0</v>
      </c>
      <c r="BG132" s="233">
        <f>IF(N132="zákl. přenesená",J132,0)</f>
        <v>0</v>
      </c>
      <c r="BH132" s="233">
        <f>IF(N132="sníž. přenesená",J132,0)</f>
        <v>0</v>
      </c>
      <c r="BI132" s="233">
        <f>IF(N132="nulová",J132,0)</f>
        <v>0</v>
      </c>
      <c r="BJ132" s="18" t="s">
        <v>85</v>
      </c>
      <c r="BK132" s="233">
        <f>ROUND(I132*H132,2)</f>
        <v>0</v>
      </c>
      <c r="BL132" s="18" t="s">
        <v>143</v>
      </c>
      <c r="BM132" s="232" t="s">
        <v>999</v>
      </c>
    </row>
    <row r="133" s="12" customFormat="1" ht="22.8" customHeight="1">
      <c r="A133" s="12"/>
      <c r="B133" s="204"/>
      <c r="C133" s="205"/>
      <c r="D133" s="206" t="s">
        <v>76</v>
      </c>
      <c r="E133" s="218" t="s">
        <v>190</v>
      </c>
      <c r="F133" s="218" t="s">
        <v>320</v>
      </c>
      <c r="G133" s="205"/>
      <c r="H133" s="205"/>
      <c r="I133" s="208"/>
      <c r="J133" s="219">
        <f>BK133</f>
        <v>0</v>
      </c>
      <c r="K133" s="205"/>
      <c r="L133" s="210"/>
      <c r="M133" s="211"/>
      <c r="N133" s="212"/>
      <c r="O133" s="212"/>
      <c r="P133" s="213">
        <f>SUM(P134:P136)</f>
        <v>0</v>
      </c>
      <c r="Q133" s="212"/>
      <c r="R133" s="213">
        <f>SUM(R134:R136)</f>
        <v>0</v>
      </c>
      <c r="S133" s="212"/>
      <c r="T133" s="214">
        <f>SUM(T134:T136)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15" t="s">
        <v>85</v>
      </c>
      <c r="AT133" s="216" t="s">
        <v>76</v>
      </c>
      <c r="AU133" s="216" t="s">
        <v>85</v>
      </c>
      <c r="AY133" s="215" t="s">
        <v>144</v>
      </c>
      <c r="BK133" s="217">
        <f>SUM(BK134:BK136)</f>
        <v>0</v>
      </c>
    </row>
    <row r="134" s="2" customFormat="1" ht="24.15" customHeight="1">
      <c r="A134" s="39"/>
      <c r="B134" s="40"/>
      <c r="C134" s="220" t="s">
        <v>180</v>
      </c>
      <c r="D134" s="220" t="s">
        <v>147</v>
      </c>
      <c r="E134" s="221" t="s">
        <v>1000</v>
      </c>
      <c r="F134" s="222" t="s">
        <v>1001</v>
      </c>
      <c r="G134" s="223" t="s">
        <v>224</v>
      </c>
      <c r="H134" s="224">
        <v>67.5</v>
      </c>
      <c r="I134" s="225"/>
      <c r="J134" s="226">
        <f>ROUND(I134*H134,2)</f>
        <v>0</v>
      </c>
      <c r="K134" s="227"/>
      <c r="L134" s="45"/>
      <c r="M134" s="228" t="s">
        <v>1</v>
      </c>
      <c r="N134" s="229" t="s">
        <v>42</v>
      </c>
      <c r="O134" s="92"/>
      <c r="P134" s="230">
        <f>O134*H134</f>
        <v>0</v>
      </c>
      <c r="Q134" s="230">
        <v>0</v>
      </c>
      <c r="R134" s="230">
        <f>Q134*H134</f>
        <v>0</v>
      </c>
      <c r="S134" s="230">
        <v>0</v>
      </c>
      <c r="T134" s="231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32" t="s">
        <v>143</v>
      </c>
      <c r="AT134" s="232" t="s">
        <v>147</v>
      </c>
      <c r="AU134" s="232" t="s">
        <v>87</v>
      </c>
      <c r="AY134" s="18" t="s">
        <v>144</v>
      </c>
      <c r="BE134" s="233">
        <f>IF(N134="základní",J134,0)</f>
        <v>0</v>
      </c>
      <c r="BF134" s="233">
        <f>IF(N134="snížená",J134,0)</f>
        <v>0</v>
      </c>
      <c r="BG134" s="233">
        <f>IF(N134="zákl. přenesená",J134,0)</f>
        <v>0</v>
      </c>
      <c r="BH134" s="233">
        <f>IF(N134="sníž. přenesená",J134,0)</f>
        <v>0</v>
      </c>
      <c r="BI134" s="233">
        <f>IF(N134="nulová",J134,0)</f>
        <v>0</v>
      </c>
      <c r="BJ134" s="18" t="s">
        <v>85</v>
      </c>
      <c r="BK134" s="233">
        <f>ROUND(I134*H134,2)</f>
        <v>0</v>
      </c>
      <c r="BL134" s="18" t="s">
        <v>143</v>
      </c>
      <c r="BM134" s="232" t="s">
        <v>1002</v>
      </c>
    </row>
    <row r="135" s="2" customFormat="1" ht="24.15" customHeight="1">
      <c r="A135" s="39"/>
      <c r="B135" s="40"/>
      <c r="C135" s="220" t="s">
        <v>185</v>
      </c>
      <c r="D135" s="220" t="s">
        <v>147</v>
      </c>
      <c r="E135" s="221" t="s">
        <v>1003</v>
      </c>
      <c r="F135" s="222" t="s">
        <v>1004</v>
      </c>
      <c r="G135" s="223" t="s">
        <v>224</v>
      </c>
      <c r="H135" s="224">
        <v>67.5</v>
      </c>
      <c r="I135" s="225"/>
      <c r="J135" s="226">
        <f>ROUND(I135*H135,2)</f>
        <v>0</v>
      </c>
      <c r="K135" s="227"/>
      <c r="L135" s="45"/>
      <c r="M135" s="228" t="s">
        <v>1</v>
      </c>
      <c r="N135" s="229" t="s">
        <v>42</v>
      </c>
      <c r="O135" s="92"/>
      <c r="P135" s="230">
        <f>O135*H135</f>
        <v>0</v>
      </c>
      <c r="Q135" s="230">
        <v>0</v>
      </c>
      <c r="R135" s="230">
        <f>Q135*H135</f>
        <v>0</v>
      </c>
      <c r="S135" s="230">
        <v>0</v>
      </c>
      <c r="T135" s="231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2" t="s">
        <v>143</v>
      </c>
      <c r="AT135" s="232" t="s">
        <v>147</v>
      </c>
      <c r="AU135" s="232" t="s">
        <v>87</v>
      </c>
      <c r="AY135" s="18" t="s">
        <v>144</v>
      </c>
      <c r="BE135" s="233">
        <f>IF(N135="základní",J135,0)</f>
        <v>0</v>
      </c>
      <c r="BF135" s="233">
        <f>IF(N135="snížená",J135,0)</f>
        <v>0</v>
      </c>
      <c r="BG135" s="233">
        <f>IF(N135="zákl. přenesená",J135,0)</f>
        <v>0</v>
      </c>
      <c r="BH135" s="233">
        <f>IF(N135="sníž. přenesená",J135,0)</f>
        <v>0</v>
      </c>
      <c r="BI135" s="233">
        <f>IF(N135="nulová",J135,0)</f>
        <v>0</v>
      </c>
      <c r="BJ135" s="18" t="s">
        <v>85</v>
      </c>
      <c r="BK135" s="233">
        <f>ROUND(I135*H135,2)</f>
        <v>0</v>
      </c>
      <c r="BL135" s="18" t="s">
        <v>143</v>
      </c>
      <c r="BM135" s="232" t="s">
        <v>1005</v>
      </c>
    </row>
    <row r="136" s="2" customFormat="1" ht="24.15" customHeight="1">
      <c r="A136" s="39"/>
      <c r="B136" s="40"/>
      <c r="C136" s="220" t="s">
        <v>190</v>
      </c>
      <c r="D136" s="220" t="s">
        <v>147</v>
      </c>
      <c r="E136" s="221" t="s">
        <v>1006</v>
      </c>
      <c r="F136" s="222" t="s">
        <v>1007</v>
      </c>
      <c r="G136" s="223" t="s">
        <v>224</v>
      </c>
      <c r="H136" s="224">
        <v>67.5</v>
      </c>
      <c r="I136" s="225"/>
      <c r="J136" s="226">
        <f>ROUND(I136*H136,2)</f>
        <v>0</v>
      </c>
      <c r="K136" s="227"/>
      <c r="L136" s="45"/>
      <c r="M136" s="228" t="s">
        <v>1</v>
      </c>
      <c r="N136" s="229" t="s">
        <v>42</v>
      </c>
      <c r="O136" s="92"/>
      <c r="P136" s="230">
        <f>O136*H136</f>
        <v>0</v>
      </c>
      <c r="Q136" s="230">
        <v>0</v>
      </c>
      <c r="R136" s="230">
        <f>Q136*H136</f>
        <v>0</v>
      </c>
      <c r="S136" s="230">
        <v>0</v>
      </c>
      <c r="T136" s="231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2" t="s">
        <v>143</v>
      </c>
      <c r="AT136" s="232" t="s">
        <v>147</v>
      </c>
      <c r="AU136" s="232" t="s">
        <v>87</v>
      </c>
      <c r="AY136" s="18" t="s">
        <v>144</v>
      </c>
      <c r="BE136" s="233">
        <f>IF(N136="základní",J136,0)</f>
        <v>0</v>
      </c>
      <c r="BF136" s="233">
        <f>IF(N136="snížená",J136,0)</f>
        <v>0</v>
      </c>
      <c r="BG136" s="233">
        <f>IF(N136="zákl. přenesená",J136,0)</f>
        <v>0</v>
      </c>
      <c r="BH136" s="233">
        <f>IF(N136="sníž. přenesená",J136,0)</f>
        <v>0</v>
      </c>
      <c r="BI136" s="233">
        <f>IF(N136="nulová",J136,0)</f>
        <v>0</v>
      </c>
      <c r="BJ136" s="18" t="s">
        <v>85</v>
      </c>
      <c r="BK136" s="233">
        <f>ROUND(I136*H136,2)</f>
        <v>0</v>
      </c>
      <c r="BL136" s="18" t="s">
        <v>143</v>
      </c>
      <c r="BM136" s="232" t="s">
        <v>1008</v>
      </c>
    </row>
    <row r="137" s="12" customFormat="1" ht="22.8" customHeight="1">
      <c r="A137" s="12"/>
      <c r="B137" s="204"/>
      <c r="C137" s="205"/>
      <c r="D137" s="206" t="s">
        <v>76</v>
      </c>
      <c r="E137" s="218" t="s">
        <v>357</v>
      </c>
      <c r="F137" s="218" t="s">
        <v>1009</v>
      </c>
      <c r="G137" s="205"/>
      <c r="H137" s="205"/>
      <c r="I137" s="208"/>
      <c r="J137" s="219">
        <f>BK137</f>
        <v>0</v>
      </c>
      <c r="K137" s="205"/>
      <c r="L137" s="210"/>
      <c r="M137" s="211"/>
      <c r="N137" s="212"/>
      <c r="O137" s="212"/>
      <c r="P137" s="213">
        <f>SUM(P138:P142)</f>
        <v>0</v>
      </c>
      <c r="Q137" s="212"/>
      <c r="R137" s="213">
        <f>SUM(R138:R142)</f>
        <v>0</v>
      </c>
      <c r="S137" s="212"/>
      <c r="T137" s="214">
        <f>SUM(T138:T142)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15" t="s">
        <v>85</v>
      </c>
      <c r="AT137" s="216" t="s">
        <v>76</v>
      </c>
      <c r="AU137" s="216" t="s">
        <v>85</v>
      </c>
      <c r="AY137" s="215" t="s">
        <v>144</v>
      </c>
      <c r="BK137" s="217">
        <f>SUM(BK138:BK142)</f>
        <v>0</v>
      </c>
    </row>
    <row r="138" s="2" customFormat="1" ht="16.5" customHeight="1">
      <c r="A138" s="39"/>
      <c r="B138" s="40"/>
      <c r="C138" s="220" t="s">
        <v>195</v>
      </c>
      <c r="D138" s="220" t="s">
        <v>147</v>
      </c>
      <c r="E138" s="221" t="s">
        <v>1010</v>
      </c>
      <c r="F138" s="222" t="s">
        <v>1011</v>
      </c>
      <c r="G138" s="223" t="s">
        <v>257</v>
      </c>
      <c r="H138" s="224">
        <v>37.350999999999999</v>
      </c>
      <c r="I138" s="225"/>
      <c r="J138" s="226">
        <f>ROUND(I138*H138,2)</f>
        <v>0</v>
      </c>
      <c r="K138" s="227"/>
      <c r="L138" s="45"/>
      <c r="M138" s="228" t="s">
        <v>1</v>
      </c>
      <c r="N138" s="229" t="s">
        <v>42</v>
      </c>
      <c r="O138" s="92"/>
      <c r="P138" s="230">
        <f>O138*H138</f>
        <v>0</v>
      </c>
      <c r="Q138" s="230">
        <v>0</v>
      </c>
      <c r="R138" s="230">
        <f>Q138*H138</f>
        <v>0</v>
      </c>
      <c r="S138" s="230">
        <v>0</v>
      </c>
      <c r="T138" s="231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2" t="s">
        <v>143</v>
      </c>
      <c r="AT138" s="232" t="s">
        <v>147</v>
      </c>
      <c r="AU138" s="232" t="s">
        <v>87</v>
      </c>
      <c r="AY138" s="18" t="s">
        <v>144</v>
      </c>
      <c r="BE138" s="233">
        <f>IF(N138="základní",J138,0)</f>
        <v>0</v>
      </c>
      <c r="BF138" s="233">
        <f>IF(N138="snížená",J138,0)</f>
        <v>0</v>
      </c>
      <c r="BG138" s="233">
        <f>IF(N138="zákl. přenesená",J138,0)</f>
        <v>0</v>
      </c>
      <c r="BH138" s="233">
        <f>IF(N138="sníž. přenesená",J138,0)</f>
        <v>0</v>
      </c>
      <c r="BI138" s="233">
        <f>IF(N138="nulová",J138,0)</f>
        <v>0</v>
      </c>
      <c r="BJ138" s="18" t="s">
        <v>85</v>
      </c>
      <c r="BK138" s="233">
        <f>ROUND(I138*H138,2)</f>
        <v>0</v>
      </c>
      <c r="BL138" s="18" t="s">
        <v>143</v>
      </c>
      <c r="BM138" s="232" t="s">
        <v>1012</v>
      </c>
    </row>
    <row r="139" s="2" customFormat="1" ht="24.15" customHeight="1">
      <c r="A139" s="39"/>
      <c r="B139" s="40"/>
      <c r="C139" s="220" t="s">
        <v>268</v>
      </c>
      <c r="D139" s="220" t="s">
        <v>147</v>
      </c>
      <c r="E139" s="221" t="s">
        <v>1013</v>
      </c>
      <c r="F139" s="222" t="s">
        <v>1014</v>
      </c>
      <c r="G139" s="223" t="s">
        <v>257</v>
      </c>
      <c r="H139" s="224">
        <v>186.755</v>
      </c>
      <c r="I139" s="225"/>
      <c r="J139" s="226">
        <f>ROUND(I139*H139,2)</f>
        <v>0</v>
      </c>
      <c r="K139" s="227"/>
      <c r="L139" s="45"/>
      <c r="M139" s="228" t="s">
        <v>1</v>
      </c>
      <c r="N139" s="229" t="s">
        <v>42</v>
      </c>
      <c r="O139" s="92"/>
      <c r="P139" s="230">
        <f>O139*H139</f>
        <v>0</v>
      </c>
      <c r="Q139" s="230">
        <v>0</v>
      </c>
      <c r="R139" s="230">
        <f>Q139*H139</f>
        <v>0</v>
      </c>
      <c r="S139" s="230">
        <v>0</v>
      </c>
      <c r="T139" s="231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2" t="s">
        <v>143</v>
      </c>
      <c r="AT139" s="232" t="s">
        <v>147</v>
      </c>
      <c r="AU139" s="232" t="s">
        <v>87</v>
      </c>
      <c r="AY139" s="18" t="s">
        <v>144</v>
      </c>
      <c r="BE139" s="233">
        <f>IF(N139="základní",J139,0)</f>
        <v>0</v>
      </c>
      <c r="BF139" s="233">
        <f>IF(N139="snížená",J139,0)</f>
        <v>0</v>
      </c>
      <c r="BG139" s="233">
        <f>IF(N139="zákl. přenesená",J139,0)</f>
        <v>0</v>
      </c>
      <c r="BH139" s="233">
        <f>IF(N139="sníž. přenesená",J139,0)</f>
        <v>0</v>
      </c>
      <c r="BI139" s="233">
        <f>IF(N139="nulová",J139,0)</f>
        <v>0</v>
      </c>
      <c r="BJ139" s="18" t="s">
        <v>85</v>
      </c>
      <c r="BK139" s="233">
        <f>ROUND(I139*H139,2)</f>
        <v>0</v>
      </c>
      <c r="BL139" s="18" t="s">
        <v>143</v>
      </c>
      <c r="BM139" s="232" t="s">
        <v>1015</v>
      </c>
    </row>
    <row r="140" s="13" customFormat="1">
      <c r="A140" s="13"/>
      <c r="B140" s="243"/>
      <c r="C140" s="244"/>
      <c r="D140" s="234" t="s">
        <v>216</v>
      </c>
      <c r="E140" s="245" t="s">
        <v>1</v>
      </c>
      <c r="F140" s="246" t="s">
        <v>1016</v>
      </c>
      <c r="G140" s="244"/>
      <c r="H140" s="247">
        <v>186.755</v>
      </c>
      <c r="I140" s="248"/>
      <c r="J140" s="244"/>
      <c r="K140" s="244"/>
      <c r="L140" s="249"/>
      <c r="M140" s="250"/>
      <c r="N140" s="251"/>
      <c r="O140" s="251"/>
      <c r="P140" s="251"/>
      <c r="Q140" s="251"/>
      <c r="R140" s="251"/>
      <c r="S140" s="251"/>
      <c r="T140" s="252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53" t="s">
        <v>216</v>
      </c>
      <c r="AU140" s="253" t="s">
        <v>87</v>
      </c>
      <c r="AV140" s="13" t="s">
        <v>87</v>
      </c>
      <c r="AW140" s="13" t="s">
        <v>34</v>
      </c>
      <c r="AX140" s="13" t="s">
        <v>85</v>
      </c>
      <c r="AY140" s="253" t="s">
        <v>144</v>
      </c>
    </row>
    <row r="141" s="2" customFormat="1" ht="24.15" customHeight="1">
      <c r="A141" s="39"/>
      <c r="B141" s="40"/>
      <c r="C141" s="220" t="s">
        <v>8</v>
      </c>
      <c r="D141" s="220" t="s">
        <v>147</v>
      </c>
      <c r="E141" s="221" t="s">
        <v>1017</v>
      </c>
      <c r="F141" s="222" t="s">
        <v>1018</v>
      </c>
      <c r="G141" s="223" t="s">
        <v>257</v>
      </c>
      <c r="H141" s="224">
        <v>37.350999999999999</v>
      </c>
      <c r="I141" s="225"/>
      <c r="J141" s="226">
        <f>ROUND(I141*H141,2)</f>
        <v>0</v>
      </c>
      <c r="K141" s="227"/>
      <c r="L141" s="45"/>
      <c r="M141" s="228" t="s">
        <v>1</v>
      </c>
      <c r="N141" s="229" t="s">
        <v>42</v>
      </c>
      <c r="O141" s="92"/>
      <c r="P141" s="230">
        <f>O141*H141</f>
        <v>0</v>
      </c>
      <c r="Q141" s="230">
        <v>0</v>
      </c>
      <c r="R141" s="230">
        <f>Q141*H141</f>
        <v>0</v>
      </c>
      <c r="S141" s="230">
        <v>0</v>
      </c>
      <c r="T141" s="231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2" t="s">
        <v>143</v>
      </c>
      <c r="AT141" s="232" t="s">
        <v>147</v>
      </c>
      <c r="AU141" s="232" t="s">
        <v>87</v>
      </c>
      <c r="AY141" s="18" t="s">
        <v>144</v>
      </c>
      <c r="BE141" s="233">
        <f>IF(N141="základní",J141,0)</f>
        <v>0</v>
      </c>
      <c r="BF141" s="233">
        <f>IF(N141="snížená",J141,0)</f>
        <v>0</v>
      </c>
      <c r="BG141" s="233">
        <f>IF(N141="zákl. přenesená",J141,0)</f>
        <v>0</v>
      </c>
      <c r="BH141" s="233">
        <f>IF(N141="sníž. přenesená",J141,0)</f>
        <v>0</v>
      </c>
      <c r="BI141" s="233">
        <f>IF(N141="nulová",J141,0)</f>
        <v>0</v>
      </c>
      <c r="BJ141" s="18" t="s">
        <v>85</v>
      </c>
      <c r="BK141" s="233">
        <f>ROUND(I141*H141,2)</f>
        <v>0</v>
      </c>
      <c r="BL141" s="18" t="s">
        <v>143</v>
      </c>
      <c r="BM141" s="232" t="s">
        <v>1019</v>
      </c>
    </row>
    <row r="142" s="2" customFormat="1" ht="44.25" customHeight="1">
      <c r="A142" s="39"/>
      <c r="B142" s="40"/>
      <c r="C142" s="220" t="s">
        <v>277</v>
      </c>
      <c r="D142" s="220" t="s">
        <v>147</v>
      </c>
      <c r="E142" s="221" t="s">
        <v>378</v>
      </c>
      <c r="F142" s="222" t="s">
        <v>1020</v>
      </c>
      <c r="G142" s="223" t="s">
        <v>257</v>
      </c>
      <c r="H142" s="224">
        <v>37.350999999999999</v>
      </c>
      <c r="I142" s="225"/>
      <c r="J142" s="226">
        <f>ROUND(I142*H142,2)</f>
        <v>0</v>
      </c>
      <c r="K142" s="227"/>
      <c r="L142" s="45"/>
      <c r="M142" s="228" t="s">
        <v>1</v>
      </c>
      <c r="N142" s="229" t="s">
        <v>42</v>
      </c>
      <c r="O142" s="92"/>
      <c r="P142" s="230">
        <f>O142*H142</f>
        <v>0</v>
      </c>
      <c r="Q142" s="230">
        <v>0</v>
      </c>
      <c r="R142" s="230">
        <f>Q142*H142</f>
        <v>0</v>
      </c>
      <c r="S142" s="230">
        <v>0</v>
      </c>
      <c r="T142" s="231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2" t="s">
        <v>143</v>
      </c>
      <c r="AT142" s="232" t="s">
        <v>147</v>
      </c>
      <c r="AU142" s="232" t="s">
        <v>87</v>
      </c>
      <c r="AY142" s="18" t="s">
        <v>144</v>
      </c>
      <c r="BE142" s="233">
        <f>IF(N142="základní",J142,0)</f>
        <v>0</v>
      </c>
      <c r="BF142" s="233">
        <f>IF(N142="snížená",J142,0)</f>
        <v>0</v>
      </c>
      <c r="BG142" s="233">
        <f>IF(N142="zákl. přenesená",J142,0)</f>
        <v>0</v>
      </c>
      <c r="BH142" s="233">
        <f>IF(N142="sníž. přenesená",J142,0)</f>
        <v>0</v>
      </c>
      <c r="BI142" s="233">
        <f>IF(N142="nulová",J142,0)</f>
        <v>0</v>
      </c>
      <c r="BJ142" s="18" t="s">
        <v>85</v>
      </c>
      <c r="BK142" s="233">
        <f>ROUND(I142*H142,2)</f>
        <v>0</v>
      </c>
      <c r="BL142" s="18" t="s">
        <v>143</v>
      </c>
      <c r="BM142" s="232" t="s">
        <v>1021</v>
      </c>
    </row>
    <row r="143" s="12" customFormat="1" ht="22.8" customHeight="1">
      <c r="A143" s="12"/>
      <c r="B143" s="204"/>
      <c r="C143" s="205"/>
      <c r="D143" s="206" t="s">
        <v>76</v>
      </c>
      <c r="E143" s="218" t="s">
        <v>381</v>
      </c>
      <c r="F143" s="218" t="s">
        <v>382</v>
      </c>
      <c r="G143" s="205"/>
      <c r="H143" s="205"/>
      <c r="I143" s="208"/>
      <c r="J143" s="219">
        <f>BK143</f>
        <v>0</v>
      </c>
      <c r="K143" s="205"/>
      <c r="L143" s="210"/>
      <c r="M143" s="211"/>
      <c r="N143" s="212"/>
      <c r="O143" s="212"/>
      <c r="P143" s="213">
        <f>P144</f>
        <v>0</v>
      </c>
      <c r="Q143" s="212"/>
      <c r="R143" s="213">
        <f>R144</f>
        <v>0</v>
      </c>
      <c r="S143" s="212"/>
      <c r="T143" s="214">
        <f>T144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15" t="s">
        <v>85</v>
      </c>
      <c r="AT143" s="216" t="s">
        <v>76</v>
      </c>
      <c r="AU143" s="216" t="s">
        <v>85</v>
      </c>
      <c r="AY143" s="215" t="s">
        <v>144</v>
      </c>
      <c r="BK143" s="217">
        <f>BK144</f>
        <v>0</v>
      </c>
    </row>
    <row r="144" s="2" customFormat="1" ht="33" customHeight="1">
      <c r="A144" s="39"/>
      <c r="B144" s="40"/>
      <c r="C144" s="220" t="s">
        <v>281</v>
      </c>
      <c r="D144" s="220" t="s">
        <v>147</v>
      </c>
      <c r="E144" s="221" t="s">
        <v>384</v>
      </c>
      <c r="F144" s="222" t="s">
        <v>385</v>
      </c>
      <c r="G144" s="223" t="s">
        <v>257</v>
      </c>
      <c r="H144" s="224">
        <v>0.24299999999999999</v>
      </c>
      <c r="I144" s="225"/>
      <c r="J144" s="226">
        <f>ROUND(I144*H144,2)</f>
        <v>0</v>
      </c>
      <c r="K144" s="227"/>
      <c r="L144" s="45"/>
      <c r="M144" s="228" t="s">
        <v>1</v>
      </c>
      <c r="N144" s="229" t="s">
        <v>42</v>
      </c>
      <c r="O144" s="92"/>
      <c r="P144" s="230">
        <f>O144*H144</f>
        <v>0</v>
      </c>
      <c r="Q144" s="230">
        <v>0</v>
      </c>
      <c r="R144" s="230">
        <f>Q144*H144</f>
        <v>0</v>
      </c>
      <c r="S144" s="230">
        <v>0</v>
      </c>
      <c r="T144" s="231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32" t="s">
        <v>143</v>
      </c>
      <c r="AT144" s="232" t="s">
        <v>147</v>
      </c>
      <c r="AU144" s="232" t="s">
        <v>87</v>
      </c>
      <c r="AY144" s="18" t="s">
        <v>144</v>
      </c>
      <c r="BE144" s="233">
        <f>IF(N144="základní",J144,0)</f>
        <v>0</v>
      </c>
      <c r="BF144" s="233">
        <f>IF(N144="snížená",J144,0)</f>
        <v>0</v>
      </c>
      <c r="BG144" s="233">
        <f>IF(N144="zákl. přenesená",J144,0)</f>
        <v>0</v>
      </c>
      <c r="BH144" s="233">
        <f>IF(N144="sníž. přenesená",J144,0)</f>
        <v>0</v>
      </c>
      <c r="BI144" s="233">
        <f>IF(N144="nulová",J144,0)</f>
        <v>0</v>
      </c>
      <c r="BJ144" s="18" t="s">
        <v>85</v>
      </c>
      <c r="BK144" s="233">
        <f>ROUND(I144*H144,2)</f>
        <v>0</v>
      </c>
      <c r="BL144" s="18" t="s">
        <v>143</v>
      </c>
      <c r="BM144" s="232" t="s">
        <v>1022</v>
      </c>
    </row>
    <row r="145" s="12" customFormat="1" ht="25.92" customHeight="1">
      <c r="A145" s="12"/>
      <c r="B145" s="204"/>
      <c r="C145" s="205"/>
      <c r="D145" s="206" t="s">
        <v>76</v>
      </c>
      <c r="E145" s="207" t="s">
        <v>173</v>
      </c>
      <c r="F145" s="207" t="s">
        <v>1023</v>
      </c>
      <c r="G145" s="205"/>
      <c r="H145" s="205"/>
      <c r="I145" s="208"/>
      <c r="J145" s="209">
        <f>BK145</f>
        <v>0</v>
      </c>
      <c r="K145" s="205"/>
      <c r="L145" s="210"/>
      <c r="M145" s="211"/>
      <c r="N145" s="212"/>
      <c r="O145" s="212"/>
      <c r="P145" s="213">
        <f>SUM(P146:P147)</f>
        <v>0</v>
      </c>
      <c r="Q145" s="212"/>
      <c r="R145" s="213">
        <f>SUM(R146:R147)</f>
        <v>0</v>
      </c>
      <c r="S145" s="212"/>
      <c r="T145" s="214">
        <f>SUM(T146:T147)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15" t="s">
        <v>168</v>
      </c>
      <c r="AT145" s="216" t="s">
        <v>76</v>
      </c>
      <c r="AU145" s="216" t="s">
        <v>77</v>
      </c>
      <c r="AY145" s="215" t="s">
        <v>144</v>
      </c>
      <c r="BK145" s="217">
        <f>SUM(BK146:BK147)</f>
        <v>0</v>
      </c>
    </row>
    <row r="146" s="2" customFormat="1" ht="24.15" customHeight="1">
      <c r="A146" s="39"/>
      <c r="B146" s="40"/>
      <c r="C146" s="220" t="s">
        <v>286</v>
      </c>
      <c r="D146" s="220" t="s">
        <v>147</v>
      </c>
      <c r="E146" s="221" t="s">
        <v>1024</v>
      </c>
      <c r="F146" s="222" t="s">
        <v>1025</v>
      </c>
      <c r="G146" s="223" t="s">
        <v>157</v>
      </c>
      <c r="H146" s="224">
        <v>1</v>
      </c>
      <c r="I146" s="225"/>
      <c r="J146" s="226">
        <f>ROUND(I146*H146,2)</f>
        <v>0</v>
      </c>
      <c r="K146" s="227"/>
      <c r="L146" s="45"/>
      <c r="M146" s="228" t="s">
        <v>1</v>
      </c>
      <c r="N146" s="229" t="s">
        <v>42</v>
      </c>
      <c r="O146" s="92"/>
      <c r="P146" s="230">
        <f>O146*H146</f>
        <v>0</v>
      </c>
      <c r="Q146" s="230">
        <v>0</v>
      </c>
      <c r="R146" s="230">
        <f>Q146*H146</f>
        <v>0</v>
      </c>
      <c r="S146" s="230">
        <v>0</v>
      </c>
      <c r="T146" s="231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2" t="s">
        <v>1026</v>
      </c>
      <c r="AT146" s="232" t="s">
        <v>147</v>
      </c>
      <c r="AU146" s="232" t="s">
        <v>85</v>
      </c>
      <c r="AY146" s="18" t="s">
        <v>144</v>
      </c>
      <c r="BE146" s="233">
        <f>IF(N146="základní",J146,0)</f>
        <v>0</v>
      </c>
      <c r="BF146" s="233">
        <f>IF(N146="snížená",J146,0)</f>
        <v>0</v>
      </c>
      <c r="BG146" s="233">
        <f>IF(N146="zákl. přenesená",J146,0)</f>
        <v>0</v>
      </c>
      <c r="BH146" s="233">
        <f>IF(N146="sníž. přenesená",J146,0)</f>
        <v>0</v>
      </c>
      <c r="BI146" s="233">
        <f>IF(N146="nulová",J146,0)</f>
        <v>0</v>
      </c>
      <c r="BJ146" s="18" t="s">
        <v>85</v>
      </c>
      <c r="BK146" s="233">
        <f>ROUND(I146*H146,2)</f>
        <v>0</v>
      </c>
      <c r="BL146" s="18" t="s">
        <v>1026</v>
      </c>
      <c r="BM146" s="232" t="s">
        <v>1027</v>
      </c>
    </row>
    <row r="147" s="2" customFormat="1" ht="37.8" customHeight="1">
      <c r="A147" s="39"/>
      <c r="B147" s="40"/>
      <c r="C147" s="220" t="s">
        <v>290</v>
      </c>
      <c r="D147" s="220" t="s">
        <v>147</v>
      </c>
      <c r="E147" s="221" t="s">
        <v>1028</v>
      </c>
      <c r="F147" s="222" t="s">
        <v>1029</v>
      </c>
      <c r="G147" s="223" t="s">
        <v>157</v>
      </c>
      <c r="H147" s="224">
        <v>1</v>
      </c>
      <c r="I147" s="225"/>
      <c r="J147" s="226">
        <f>ROUND(I147*H147,2)</f>
        <v>0</v>
      </c>
      <c r="K147" s="227"/>
      <c r="L147" s="45"/>
      <c r="M147" s="279" t="s">
        <v>1</v>
      </c>
      <c r="N147" s="280" t="s">
        <v>42</v>
      </c>
      <c r="O147" s="241"/>
      <c r="P147" s="281">
        <f>O147*H147</f>
        <v>0</v>
      </c>
      <c r="Q147" s="281">
        <v>0</v>
      </c>
      <c r="R147" s="281">
        <f>Q147*H147</f>
        <v>0</v>
      </c>
      <c r="S147" s="281">
        <v>0</v>
      </c>
      <c r="T147" s="282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32" t="s">
        <v>1026</v>
      </c>
      <c r="AT147" s="232" t="s">
        <v>147</v>
      </c>
      <c r="AU147" s="232" t="s">
        <v>85</v>
      </c>
      <c r="AY147" s="18" t="s">
        <v>144</v>
      </c>
      <c r="BE147" s="233">
        <f>IF(N147="základní",J147,0)</f>
        <v>0</v>
      </c>
      <c r="BF147" s="233">
        <f>IF(N147="snížená",J147,0)</f>
        <v>0</v>
      </c>
      <c r="BG147" s="233">
        <f>IF(N147="zákl. přenesená",J147,0)</f>
        <v>0</v>
      </c>
      <c r="BH147" s="233">
        <f>IF(N147="sníž. přenesená",J147,0)</f>
        <v>0</v>
      </c>
      <c r="BI147" s="233">
        <f>IF(N147="nulová",J147,0)</f>
        <v>0</v>
      </c>
      <c r="BJ147" s="18" t="s">
        <v>85</v>
      </c>
      <c r="BK147" s="233">
        <f>ROUND(I147*H147,2)</f>
        <v>0</v>
      </c>
      <c r="BL147" s="18" t="s">
        <v>1026</v>
      </c>
      <c r="BM147" s="232" t="s">
        <v>1030</v>
      </c>
    </row>
    <row r="148" s="2" customFormat="1" ht="6.96" customHeight="1">
      <c r="A148" s="39"/>
      <c r="B148" s="67"/>
      <c r="C148" s="68"/>
      <c r="D148" s="68"/>
      <c r="E148" s="68"/>
      <c r="F148" s="68"/>
      <c r="G148" s="68"/>
      <c r="H148" s="68"/>
      <c r="I148" s="68"/>
      <c r="J148" s="68"/>
      <c r="K148" s="68"/>
      <c r="L148" s="45"/>
      <c r="M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</row>
  </sheetData>
  <sheetProtection sheet="1" autoFilter="0" formatColumns="0" formatRows="0" objects="1" scenarios="1" spinCount="100000" saltValue="ep6yzy0au6H7wslShyeLpttoX66uIr8herMilz63Njetin2Kvmv5cpGsnUM02ZJYZOfqskzNPOCHeFVheKX+nA==" hashValue="OLqEHRFv4/WJ1N3Ln7kp7IjQAicXR7agHU7tMhHAfuSaJ+ZNb8ds842rg4POq2P7DujWFLK1qZu5k576JjT/Kw==" algorithmName="SHA-512" password="CC35"/>
  <autoFilter ref="C122:K147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105</v>
      </c>
      <c r="AZ2" s="283" t="s">
        <v>465</v>
      </c>
      <c r="BA2" s="283" t="s">
        <v>1</v>
      </c>
      <c r="BB2" s="283" t="s">
        <v>1</v>
      </c>
      <c r="BC2" s="283" t="s">
        <v>1031</v>
      </c>
      <c r="BD2" s="283" t="s">
        <v>87</v>
      </c>
    </row>
    <row r="3" s="1" customFormat="1" ht="6.96" customHeight="1">
      <c r="B3" s="137"/>
      <c r="C3" s="138"/>
      <c r="D3" s="138"/>
      <c r="E3" s="138"/>
      <c r="F3" s="138"/>
      <c r="G3" s="138"/>
      <c r="H3" s="138"/>
      <c r="I3" s="138"/>
      <c r="J3" s="138"/>
      <c r="K3" s="138"/>
      <c r="L3" s="21"/>
      <c r="AT3" s="18" t="s">
        <v>87</v>
      </c>
      <c r="AZ3" s="283" t="s">
        <v>468</v>
      </c>
      <c r="BA3" s="283" t="s">
        <v>1</v>
      </c>
      <c r="BB3" s="283" t="s">
        <v>1</v>
      </c>
      <c r="BC3" s="283" t="s">
        <v>1032</v>
      </c>
      <c r="BD3" s="283" t="s">
        <v>87</v>
      </c>
    </row>
    <row r="4" s="1" customFormat="1" ht="24.96" customHeight="1">
      <c r="B4" s="21"/>
      <c r="D4" s="139" t="s">
        <v>115</v>
      </c>
      <c r="L4" s="21"/>
      <c r="M4" s="140" t="s">
        <v>10</v>
      </c>
      <c r="AT4" s="18" t="s">
        <v>4</v>
      </c>
      <c r="AZ4" s="283" t="s">
        <v>470</v>
      </c>
      <c r="BA4" s="283" t="s">
        <v>1</v>
      </c>
      <c r="BB4" s="283" t="s">
        <v>1</v>
      </c>
      <c r="BC4" s="283" t="s">
        <v>1033</v>
      </c>
      <c r="BD4" s="283" t="s">
        <v>87</v>
      </c>
    </row>
    <row r="5" s="1" customFormat="1" ht="6.96" customHeight="1">
      <c r="B5" s="21"/>
      <c r="L5" s="21"/>
      <c r="AZ5" s="283" t="s">
        <v>472</v>
      </c>
      <c r="BA5" s="283" t="s">
        <v>1</v>
      </c>
      <c r="BB5" s="283" t="s">
        <v>1</v>
      </c>
      <c r="BC5" s="283" t="s">
        <v>1034</v>
      </c>
      <c r="BD5" s="283" t="s">
        <v>87</v>
      </c>
    </row>
    <row r="6" s="1" customFormat="1" ht="12" customHeight="1">
      <c r="B6" s="21"/>
      <c r="D6" s="141" t="s">
        <v>16</v>
      </c>
      <c r="L6" s="21"/>
    </row>
    <row r="7" s="1" customFormat="1" ht="26.25" customHeight="1">
      <c r="B7" s="21"/>
      <c r="E7" s="142" t="str">
        <f>'Rekapitulace stavby'!K6</f>
        <v>Prostor mytí, objekt myčky a OLK – rozšíření -1.etapy stavby Revitalizace areálu TSHB</v>
      </c>
      <c r="F7" s="141"/>
      <c r="G7" s="141"/>
      <c r="H7" s="141"/>
      <c r="L7" s="21"/>
    </row>
    <row r="8" s="2" customFormat="1" ht="12" customHeight="1">
      <c r="A8" s="39"/>
      <c r="B8" s="45"/>
      <c r="C8" s="39"/>
      <c r="D8" s="141" t="s">
        <v>116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3" t="s">
        <v>1035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1" t="s">
        <v>18</v>
      </c>
      <c r="E11" s="39"/>
      <c r="F11" s="144" t="s">
        <v>1</v>
      </c>
      <c r="G11" s="39"/>
      <c r="H11" s="39"/>
      <c r="I11" s="141" t="s">
        <v>19</v>
      </c>
      <c r="J11" s="144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1" t="s">
        <v>20</v>
      </c>
      <c r="E12" s="39"/>
      <c r="F12" s="144" t="s">
        <v>21</v>
      </c>
      <c r="G12" s="39"/>
      <c r="H12" s="39"/>
      <c r="I12" s="141" t="s">
        <v>22</v>
      </c>
      <c r="J12" s="145" t="str">
        <f>'Rekapitulace stavby'!AN8</f>
        <v>18. 5. 2026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1" t="s">
        <v>24</v>
      </c>
      <c r="E14" s="39"/>
      <c r="F14" s="39"/>
      <c r="G14" s="39"/>
      <c r="H14" s="39"/>
      <c r="I14" s="141" t="s">
        <v>25</v>
      </c>
      <c r="J14" s="144" t="s">
        <v>26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4" t="s">
        <v>27</v>
      </c>
      <c r="F15" s="39"/>
      <c r="G15" s="39"/>
      <c r="H15" s="39"/>
      <c r="I15" s="141" t="s">
        <v>28</v>
      </c>
      <c r="J15" s="144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1" t="s">
        <v>29</v>
      </c>
      <c r="E17" s="39"/>
      <c r="F17" s="39"/>
      <c r="G17" s="39"/>
      <c r="H17" s="39"/>
      <c r="I17" s="141" t="s">
        <v>25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4"/>
      <c r="G18" s="144"/>
      <c r="H18" s="144"/>
      <c r="I18" s="141" t="s">
        <v>28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1" t="s">
        <v>31</v>
      </c>
      <c r="E20" s="39"/>
      <c r="F20" s="39"/>
      <c r="G20" s="39"/>
      <c r="H20" s="39"/>
      <c r="I20" s="141" t="s">
        <v>25</v>
      </c>
      <c r="J20" s="144" t="s">
        <v>32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4" t="s">
        <v>33</v>
      </c>
      <c r="F21" s="39"/>
      <c r="G21" s="39"/>
      <c r="H21" s="39"/>
      <c r="I21" s="141" t="s">
        <v>28</v>
      </c>
      <c r="J21" s="144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1" t="s">
        <v>35</v>
      </c>
      <c r="E23" s="39"/>
      <c r="F23" s="39"/>
      <c r="G23" s="39"/>
      <c r="H23" s="39"/>
      <c r="I23" s="141" t="s">
        <v>25</v>
      </c>
      <c r="J23" s="144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4" t="s">
        <v>21</v>
      </c>
      <c r="F24" s="39"/>
      <c r="G24" s="39"/>
      <c r="H24" s="39"/>
      <c r="I24" s="141" t="s">
        <v>28</v>
      </c>
      <c r="J24" s="144" t="s">
        <v>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1" t="s">
        <v>36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46"/>
      <c r="B27" s="147"/>
      <c r="C27" s="146"/>
      <c r="D27" s="146"/>
      <c r="E27" s="148" t="s">
        <v>1</v>
      </c>
      <c r="F27" s="148"/>
      <c r="G27" s="148"/>
      <c r="H27" s="148"/>
      <c r="I27" s="146"/>
      <c r="J27" s="146"/>
      <c r="K27" s="146"/>
      <c r="L27" s="149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0"/>
      <c r="E29" s="150"/>
      <c r="F29" s="150"/>
      <c r="G29" s="150"/>
      <c r="H29" s="150"/>
      <c r="I29" s="150"/>
      <c r="J29" s="150"/>
      <c r="K29" s="150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1" t="s">
        <v>37</v>
      </c>
      <c r="E30" s="39"/>
      <c r="F30" s="39"/>
      <c r="G30" s="39"/>
      <c r="H30" s="39"/>
      <c r="I30" s="39"/>
      <c r="J30" s="152">
        <f>ROUND(J124,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0"/>
      <c r="E31" s="150"/>
      <c r="F31" s="150"/>
      <c r="G31" s="150"/>
      <c r="H31" s="150"/>
      <c r="I31" s="150"/>
      <c r="J31" s="150"/>
      <c r="K31" s="15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3" t="s">
        <v>39</v>
      </c>
      <c r="G32" s="39"/>
      <c r="H32" s="39"/>
      <c r="I32" s="153" t="s">
        <v>38</v>
      </c>
      <c r="J32" s="153" t="s">
        <v>40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54" t="s">
        <v>41</v>
      </c>
      <c r="E33" s="141" t="s">
        <v>42</v>
      </c>
      <c r="F33" s="155">
        <f>ROUND((SUM(BE124:BE242)),  2)</f>
        <v>0</v>
      </c>
      <c r="G33" s="39"/>
      <c r="H33" s="39"/>
      <c r="I33" s="156">
        <v>0.20999999999999999</v>
      </c>
      <c r="J33" s="155">
        <f>ROUND(((SUM(BE124:BE242))*I33),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1" t="s">
        <v>43</v>
      </c>
      <c r="F34" s="155">
        <f>ROUND((SUM(BF124:BF242)),  2)</f>
        <v>0</v>
      </c>
      <c r="G34" s="39"/>
      <c r="H34" s="39"/>
      <c r="I34" s="156">
        <v>0.12</v>
      </c>
      <c r="J34" s="155">
        <f>ROUND(((SUM(BF124:BF242))*I34),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1" t="s">
        <v>44</v>
      </c>
      <c r="F35" s="155">
        <f>ROUND((SUM(BG124:BG242)),  2)</f>
        <v>0</v>
      </c>
      <c r="G35" s="39"/>
      <c r="H35" s="39"/>
      <c r="I35" s="156">
        <v>0.20999999999999999</v>
      </c>
      <c r="J35" s="155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1" t="s">
        <v>45</v>
      </c>
      <c r="F36" s="155">
        <f>ROUND((SUM(BH124:BH242)),  2)</f>
        <v>0</v>
      </c>
      <c r="G36" s="39"/>
      <c r="H36" s="39"/>
      <c r="I36" s="156">
        <v>0.12</v>
      </c>
      <c r="J36" s="155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1" t="s">
        <v>46</v>
      </c>
      <c r="F37" s="155">
        <f>ROUND((SUM(BI124:BI242)),  2)</f>
        <v>0</v>
      </c>
      <c r="G37" s="39"/>
      <c r="H37" s="39"/>
      <c r="I37" s="156">
        <v>0</v>
      </c>
      <c r="J37" s="15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7"/>
      <c r="D39" s="158" t="s">
        <v>47</v>
      </c>
      <c r="E39" s="159"/>
      <c r="F39" s="159"/>
      <c r="G39" s="160" t="s">
        <v>48</v>
      </c>
      <c r="H39" s="161" t="s">
        <v>49</v>
      </c>
      <c r="I39" s="159"/>
      <c r="J39" s="162">
        <f>SUM(J30:J37)</f>
        <v>0</v>
      </c>
      <c r="K39" s="163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64" t="s">
        <v>50</v>
      </c>
      <c r="E50" s="165"/>
      <c r="F50" s="165"/>
      <c r="G50" s="164" t="s">
        <v>51</v>
      </c>
      <c r="H50" s="165"/>
      <c r="I50" s="165"/>
      <c r="J50" s="165"/>
      <c r="K50" s="16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66" t="s">
        <v>52</v>
      </c>
      <c r="E61" s="167"/>
      <c r="F61" s="168" t="s">
        <v>53</v>
      </c>
      <c r="G61" s="166" t="s">
        <v>52</v>
      </c>
      <c r="H61" s="167"/>
      <c r="I61" s="167"/>
      <c r="J61" s="169" t="s">
        <v>53</v>
      </c>
      <c r="K61" s="16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64" t="s">
        <v>54</v>
      </c>
      <c r="E65" s="170"/>
      <c r="F65" s="170"/>
      <c r="G65" s="164" t="s">
        <v>55</v>
      </c>
      <c r="H65" s="170"/>
      <c r="I65" s="170"/>
      <c r="J65" s="170"/>
      <c r="K65" s="17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66" t="s">
        <v>52</v>
      </c>
      <c r="E76" s="167"/>
      <c r="F76" s="168" t="s">
        <v>53</v>
      </c>
      <c r="G76" s="166" t="s">
        <v>52</v>
      </c>
      <c r="H76" s="167"/>
      <c r="I76" s="167"/>
      <c r="J76" s="169" t="s">
        <v>53</v>
      </c>
      <c r="K76" s="16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71"/>
      <c r="C77" s="172"/>
      <c r="D77" s="172"/>
      <c r="E77" s="172"/>
      <c r="F77" s="172"/>
      <c r="G77" s="172"/>
      <c r="H77" s="172"/>
      <c r="I77" s="172"/>
      <c r="J77" s="172"/>
      <c r="K77" s="17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hidden="1" s="2" customFormat="1" ht="6.96" customHeight="1">
      <c r="A81" s="39"/>
      <c r="B81" s="173"/>
      <c r="C81" s="174"/>
      <c r="D81" s="174"/>
      <c r="E81" s="174"/>
      <c r="F81" s="174"/>
      <c r="G81" s="174"/>
      <c r="H81" s="174"/>
      <c r="I81" s="174"/>
      <c r="J81" s="174"/>
      <c r="K81" s="17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hidden="1" s="2" customFormat="1" ht="24.96" customHeight="1">
      <c r="A82" s="39"/>
      <c r="B82" s="40"/>
      <c r="C82" s="24" t="s">
        <v>121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hidden="1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hidden="1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hidden="1" s="2" customFormat="1" ht="26.25" customHeight="1">
      <c r="A85" s="39"/>
      <c r="B85" s="40"/>
      <c r="C85" s="41"/>
      <c r="D85" s="41"/>
      <c r="E85" s="175" t="str">
        <f>E7</f>
        <v>Prostor mytí, objekt myčky a OLK – rozšíření -1.etapy stavby Revitalizace areálu TSHB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hidden="1" s="2" customFormat="1" ht="12" customHeight="1">
      <c r="A86" s="39"/>
      <c r="B86" s="40"/>
      <c r="C86" s="33" t="s">
        <v>116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hidden="1" s="2" customFormat="1" ht="16.5" customHeight="1">
      <c r="A87" s="39"/>
      <c r="B87" s="40"/>
      <c r="C87" s="41"/>
      <c r="D87" s="41"/>
      <c r="E87" s="77" t="str">
        <f>E9</f>
        <v xml:space="preserve">SO 305 - 1 - Odlučovač lehkých kapalin 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hidden="1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hidden="1" s="2" customFormat="1" ht="12" customHeight="1">
      <c r="A89" s="39"/>
      <c r="B89" s="40"/>
      <c r="C89" s="33" t="s">
        <v>20</v>
      </c>
      <c r="D89" s="41"/>
      <c r="E89" s="41"/>
      <c r="F89" s="28" t="str">
        <f>F12</f>
        <v xml:space="preserve"> </v>
      </c>
      <c r="G89" s="41"/>
      <c r="H89" s="41"/>
      <c r="I89" s="33" t="s">
        <v>22</v>
      </c>
      <c r="J89" s="80" t="str">
        <f>IF(J12="","",J12)</f>
        <v>18. 5. 2026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hidden="1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hidden="1" s="2" customFormat="1" ht="15.15" customHeight="1">
      <c r="A91" s="39"/>
      <c r="B91" s="40"/>
      <c r="C91" s="33" t="s">
        <v>24</v>
      </c>
      <c r="D91" s="41"/>
      <c r="E91" s="41"/>
      <c r="F91" s="28" t="str">
        <f>E15</f>
        <v>Technické služby Havlíčkův Brod</v>
      </c>
      <c r="G91" s="41"/>
      <c r="H91" s="41"/>
      <c r="I91" s="33" t="s">
        <v>31</v>
      </c>
      <c r="J91" s="37" t="str">
        <f>E21</f>
        <v>Marta Novotná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hidden="1" s="2" customFormat="1" ht="15.15" customHeight="1">
      <c r="A92" s="39"/>
      <c r="B92" s="40"/>
      <c r="C92" s="33" t="s">
        <v>29</v>
      </c>
      <c r="D92" s="41"/>
      <c r="E92" s="41"/>
      <c r="F92" s="28" t="str">
        <f>IF(E18="","",E18)</f>
        <v>Vyplň údaj</v>
      </c>
      <c r="G92" s="41"/>
      <c r="H92" s="41"/>
      <c r="I92" s="33" t="s">
        <v>35</v>
      </c>
      <c r="J92" s="37" t="str">
        <f>E24</f>
        <v xml:space="preserve"> 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hidden="1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hidden="1" s="2" customFormat="1" ht="29.28" customHeight="1">
      <c r="A94" s="39"/>
      <c r="B94" s="40"/>
      <c r="C94" s="176" t="s">
        <v>122</v>
      </c>
      <c r="D94" s="177"/>
      <c r="E94" s="177"/>
      <c r="F94" s="177"/>
      <c r="G94" s="177"/>
      <c r="H94" s="177"/>
      <c r="I94" s="177"/>
      <c r="J94" s="178" t="s">
        <v>123</v>
      </c>
      <c r="K94" s="177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hidden="1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hidden="1" s="2" customFormat="1" ht="22.8" customHeight="1">
      <c r="A96" s="39"/>
      <c r="B96" s="40"/>
      <c r="C96" s="179" t="s">
        <v>124</v>
      </c>
      <c r="D96" s="41"/>
      <c r="E96" s="41"/>
      <c r="F96" s="41"/>
      <c r="G96" s="41"/>
      <c r="H96" s="41"/>
      <c r="I96" s="41"/>
      <c r="J96" s="111">
        <f>J124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125</v>
      </c>
    </row>
    <row r="97" hidden="1" s="9" customFormat="1" ht="24.96" customHeight="1">
      <c r="A97" s="9"/>
      <c r="B97" s="180"/>
      <c r="C97" s="181"/>
      <c r="D97" s="182" t="s">
        <v>202</v>
      </c>
      <c r="E97" s="183"/>
      <c r="F97" s="183"/>
      <c r="G97" s="183"/>
      <c r="H97" s="183"/>
      <c r="I97" s="183"/>
      <c r="J97" s="184">
        <f>J125</f>
        <v>0</v>
      </c>
      <c r="K97" s="181"/>
      <c r="L97" s="18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6"/>
      <c r="C98" s="187"/>
      <c r="D98" s="188" t="s">
        <v>203</v>
      </c>
      <c r="E98" s="189"/>
      <c r="F98" s="189"/>
      <c r="G98" s="189"/>
      <c r="H98" s="189"/>
      <c r="I98" s="189"/>
      <c r="J98" s="190">
        <f>J126</f>
        <v>0</v>
      </c>
      <c r="K98" s="187"/>
      <c r="L98" s="19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86"/>
      <c r="C99" s="187"/>
      <c r="D99" s="188" t="s">
        <v>398</v>
      </c>
      <c r="E99" s="189"/>
      <c r="F99" s="189"/>
      <c r="G99" s="189"/>
      <c r="H99" s="189"/>
      <c r="I99" s="189"/>
      <c r="J99" s="190">
        <f>J182</f>
        <v>0</v>
      </c>
      <c r="K99" s="187"/>
      <c r="L99" s="19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86"/>
      <c r="C100" s="187"/>
      <c r="D100" s="188" t="s">
        <v>475</v>
      </c>
      <c r="E100" s="189"/>
      <c r="F100" s="189"/>
      <c r="G100" s="189"/>
      <c r="H100" s="189"/>
      <c r="I100" s="189"/>
      <c r="J100" s="190">
        <f>J184</f>
        <v>0</v>
      </c>
      <c r="K100" s="187"/>
      <c r="L100" s="19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86"/>
      <c r="C101" s="187"/>
      <c r="D101" s="188" t="s">
        <v>476</v>
      </c>
      <c r="E101" s="189"/>
      <c r="F101" s="189"/>
      <c r="G101" s="189"/>
      <c r="H101" s="189"/>
      <c r="I101" s="189"/>
      <c r="J101" s="190">
        <f>J198</f>
        <v>0</v>
      </c>
      <c r="K101" s="187"/>
      <c r="L101" s="19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86"/>
      <c r="C102" s="187"/>
      <c r="D102" s="188" t="s">
        <v>207</v>
      </c>
      <c r="E102" s="189"/>
      <c r="F102" s="189"/>
      <c r="G102" s="189"/>
      <c r="H102" s="189"/>
      <c r="I102" s="189"/>
      <c r="J102" s="190">
        <f>J238</f>
        <v>0</v>
      </c>
      <c r="K102" s="187"/>
      <c r="L102" s="19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9" customFormat="1" ht="24.96" customHeight="1">
      <c r="A103" s="9"/>
      <c r="B103" s="180"/>
      <c r="C103" s="181"/>
      <c r="D103" s="182" t="s">
        <v>983</v>
      </c>
      <c r="E103" s="183"/>
      <c r="F103" s="183"/>
      <c r="G103" s="183"/>
      <c r="H103" s="183"/>
      <c r="I103" s="183"/>
      <c r="J103" s="184">
        <f>J240</f>
        <v>0</v>
      </c>
      <c r="K103" s="181"/>
      <c r="L103" s="185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hidden="1" s="10" customFormat="1" ht="19.92" customHeight="1">
      <c r="A104" s="10"/>
      <c r="B104" s="186"/>
      <c r="C104" s="187"/>
      <c r="D104" s="188" t="s">
        <v>1036</v>
      </c>
      <c r="E104" s="189"/>
      <c r="F104" s="189"/>
      <c r="G104" s="189"/>
      <c r="H104" s="189"/>
      <c r="I104" s="189"/>
      <c r="J104" s="190">
        <f>J241</f>
        <v>0</v>
      </c>
      <c r="K104" s="187"/>
      <c r="L104" s="19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2" customFormat="1" ht="21.84" customHeight="1">
      <c r="A105" s="39"/>
      <c r="B105" s="40"/>
      <c r="C105" s="41"/>
      <c r="D105" s="41"/>
      <c r="E105" s="41"/>
      <c r="F105" s="41"/>
      <c r="G105" s="41"/>
      <c r="H105" s="41"/>
      <c r="I105" s="41"/>
      <c r="J105" s="41"/>
      <c r="K105" s="41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hidden="1" s="2" customFormat="1" ht="6.96" customHeight="1">
      <c r="A106" s="39"/>
      <c r="B106" s="67"/>
      <c r="C106" s="68"/>
      <c r="D106" s="68"/>
      <c r="E106" s="68"/>
      <c r="F106" s="68"/>
      <c r="G106" s="68"/>
      <c r="H106" s="68"/>
      <c r="I106" s="68"/>
      <c r="J106" s="68"/>
      <c r="K106" s="68"/>
      <c r="L106" s="64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hidden="1"/>
    <row r="108" hidden="1"/>
    <row r="109" hidden="1"/>
    <row r="110" s="2" customFormat="1" ht="6.96" customHeight="1">
      <c r="A110" s="39"/>
      <c r="B110" s="69"/>
      <c r="C110" s="70"/>
      <c r="D110" s="70"/>
      <c r="E110" s="70"/>
      <c r="F110" s="70"/>
      <c r="G110" s="70"/>
      <c r="H110" s="70"/>
      <c r="I110" s="70"/>
      <c r="J110" s="70"/>
      <c r="K110" s="70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24.96" customHeight="1">
      <c r="A111" s="39"/>
      <c r="B111" s="40"/>
      <c r="C111" s="24" t="s">
        <v>129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6.96" customHeight="1">
      <c r="A112" s="39"/>
      <c r="B112" s="40"/>
      <c r="C112" s="41"/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16</v>
      </c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26.25" customHeight="1">
      <c r="A114" s="39"/>
      <c r="B114" s="40"/>
      <c r="C114" s="41"/>
      <c r="D114" s="41"/>
      <c r="E114" s="175" t="str">
        <f>E7</f>
        <v>Prostor mytí, objekt myčky a OLK – rozšíření -1.etapy stavby Revitalizace areálu TSHB</v>
      </c>
      <c r="F114" s="33"/>
      <c r="G114" s="33"/>
      <c r="H114" s="33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2" customHeight="1">
      <c r="A115" s="39"/>
      <c r="B115" s="40"/>
      <c r="C115" s="33" t="s">
        <v>116</v>
      </c>
      <c r="D115" s="41"/>
      <c r="E115" s="41"/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6.5" customHeight="1">
      <c r="A116" s="39"/>
      <c r="B116" s="40"/>
      <c r="C116" s="41"/>
      <c r="D116" s="41"/>
      <c r="E116" s="77" t="str">
        <f>E9</f>
        <v xml:space="preserve">SO 305 - 1 - Odlučovač lehkých kapalin </v>
      </c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2" customHeight="1">
      <c r="A118" s="39"/>
      <c r="B118" s="40"/>
      <c r="C118" s="33" t="s">
        <v>20</v>
      </c>
      <c r="D118" s="41"/>
      <c r="E118" s="41"/>
      <c r="F118" s="28" t="str">
        <f>F12</f>
        <v xml:space="preserve"> </v>
      </c>
      <c r="G118" s="41"/>
      <c r="H118" s="41"/>
      <c r="I118" s="33" t="s">
        <v>22</v>
      </c>
      <c r="J118" s="80" t="str">
        <f>IF(J12="","",J12)</f>
        <v>18. 5. 2026</v>
      </c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5.15" customHeight="1">
      <c r="A120" s="39"/>
      <c r="B120" s="40"/>
      <c r="C120" s="33" t="s">
        <v>24</v>
      </c>
      <c r="D120" s="41"/>
      <c r="E120" s="41"/>
      <c r="F120" s="28" t="str">
        <f>E15</f>
        <v>Technické služby Havlíčkův Brod</v>
      </c>
      <c r="G120" s="41"/>
      <c r="H120" s="41"/>
      <c r="I120" s="33" t="s">
        <v>31</v>
      </c>
      <c r="J120" s="37" t="str">
        <f>E21</f>
        <v>Marta Novotná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5.15" customHeight="1">
      <c r="A121" s="39"/>
      <c r="B121" s="40"/>
      <c r="C121" s="33" t="s">
        <v>29</v>
      </c>
      <c r="D121" s="41"/>
      <c r="E121" s="41"/>
      <c r="F121" s="28" t="str">
        <f>IF(E18="","",E18)</f>
        <v>Vyplň údaj</v>
      </c>
      <c r="G121" s="41"/>
      <c r="H121" s="41"/>
      <c r="I121" s="33" t="s">
        <v>35</v>
      </c>
      <c r="J121" s="37" t="str">
        <f>E24</f>
        <v xml:space="preserve"> </v>
      </c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0.32" customHeight="1">
      <c r="A122" s="39"/>
      <c r="B122" s="40"/>
      <c r="C122" s="41"/>
      <c r="D122" s="41"/>
      <c r="E122" s="41"/>
      <c r="F122" s="41"/>
      <c r="G122" s="41"/>
      <c r="H122" s="41"/>
      <c r="I122" s="41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11" customFormat="1" ht="29.28" customHeight="1">
      <c r="A123" s="192"/>
      <c r="B123" s="193"/>
      <c r="C123" s="194" t="s">
        <v>130</v>
      </c>
      <c r="D123" s="195" t="s">
        <v>62</v>
      </c>
      <c r="E123" s="195" t="s">
        <v>58</v>
      </c>
      <c r="F123" s="195" t="s">
        <v>59</v>
      </c>
      <c r="G123" s="195" t="s">
        <v>131</v>
      </c>
      <c r="H123" s="195" t="s">
        <v>132</v>
      </c>
      <c r="I123" s="195" t="s">
        <v>133</v>
      </c>
      <c r="J123" s="196" t="s">
        <v>123</v>
      </c>
      <c r="K123" s="197" t="s">
        <v>134</v>
      </c>
      <c r="L123" s="198"/>
      <c r="M123" s="101" t="s">
        <v>1</v>
      </c>
      <c r="N123" s="102" t="s">
        <v>41</v>
      </c>
      <c r="O123" s="102" t="s">
        <v>135</v>
      </c>
      <c r="P123" s="102" t="s">
        <v>136</v>
      </c>
      <c r="Q123" s="102" t="s">
        <v>137</v>
      </c>
      <c r="R123" s="102" t="s">
        <v>138</v>
      </c>
      <c r="S123" s="102" t="s">
        <v>139</v>
      </c>
      <c r="T123" s="103" t="s">
        <v>140</v>
      </c>
      <c r="U123" s="192"/>
      <c r="V123" s="192"/>
      <c r="W123" s="192"/>
      <c r="X123" s="192"/>
      <c r="Y123" s="192"/>
      <c r="Z123" s="192"/>
      <c r="AA123" s="192"/>
      <c r="AB123" s="192"/>
      <c r="AC123" s="192"/>
      <c r="AD123" s="192"/>
      <c r="AE123" s="192"/>
    </row>
    <row r="124" s="2" customFormat="1" ht="22.8" customHeight="1">
      <c r="A124" s="39"/>
      <c r="B124" s="40"/>
      <c r="C124" s="108" t="s">
        <v>141</v>
      </c>
      <c r="D124" s="41"/>
      <c r="E124" s="41"/>
      <c r="F124" s="41"/>
      <c r="G124" s="41"/>
      <c r="H124" s="41"/>
      <c r="I124" s="41"/>
      <c r="J124" s="199">
        <f>BK124</f>
        <v>0</v>
      </c>
      <c r="K124" s="41"/>
      <c r="L124" s="45"/>
      <c r="M124" s="104"/>
      <c r="N124" s="200"/>
      <c r="O124" s="105"/>
      <c r="P124" s="201">
        <f>P125+P240</f>
        <v>0</v>
      </c>
      <c r="Q124" s="105"/>
      <c r="R124" s="201">
        <f>R125+R240</f>
        <v>55.722462310000004</v>
      </c>
      <c r="S124" s="105"/>
      <c r="T124" s="202">
        <f>T125+T240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76</v>
      </c>
      <c r="AU124" s="18" t="s">
        <v>125</v>
      </c>
      <c r="BK124" s="203">
        <f>BK125+BK240</f>
        <v>0</v>
      </c>
    </row>
    <row r="125" s="12" customFormat="1" ht="25.92" customHeight="1">
      <c r="A125" s="12"/>
      <c r="B125" s="204"/>
      <c r="C125" s="205"/>
      <c r="D125" s="206" t="s">
        <v>76</v>
      </c>
      <c r="E125" s="207" t="s">
        <v>142</v>
      </c>
      <c r="F125" s="207" t="s">
        <v>210</v>
      </c>
      <c r="G125" s="205"/>
      <c r="H125" s="205"/>
      <c r="I125" s="208"/>
      <c r="J125" s="209">
        <f>BK125</f>
        <v>0</v>
      </c>
      <c r="K125" s="205"/>
      <c r="L125" s="210"/>
      <c r="M125" s="211"/>
      <c r="N125" s="212"/>
      <c r="O125" s="212"/>
      <c r="P125" s="213">
        <f>P126+P182+P184+P198+P238</f>
        <v>0</v>
      </c>
      <c r="Q125" s="212"/>
      <c r="R125" s="213">
        <f>R126+R182+R184+R198+R238</f>
        <v>55.722462310000004</v>
      </c>
      <c r="S125" s="212"/>
      <c r="T125" s="214">
        <f>T126+T182+T184+T198+T238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15" t="s">
        <v>85</v>
      </c>
      <c r="AT125" s="216" t="s">
        <v>76</v>
      </c>
      <c r="AU125" s="216" t="s">
        <v>77</v>
      </c>
      <c r="AY125" s="215" t="s">
        <v>144</v>
      </c>
      <c r="BK125" s="217">
        <f>BK126+BK182+BK184+BK198+BK238</f>
        <v>0</v>
      </c>
    </row>
    <row r="126" s="12" customFormat="1" ht="22.8" customHeight="1">
      <c r="A126" s="12"/>
      <c r="B126" s="204"/>
      <c r="C126" s="205"/>
      <c r="D126" s="206" t="s">
        <v>76</v>
      </c>
      <c r="E126" s="218" t="s">
        <v>85</v>
      </c>
      <c r="F126" s="218" t="s">
        <v>211</v>
      </c>
      <c r="G126" s="205"/>
      <c r="H126" s="205"/>
      <c r="I126" s="208"/>
      <c r="J126" s="219">
        <f>BK126</f>
        <v>0</v>
      </c>
      <c r="K126" s="205"/>
      <c r="L126" s="210"/>
      <c r="M126" s="211"/>
      <c r="N126" s="212"/>
      <c r="O126" s="212"/>
      <c r="P126" s="213">
        <f>SUM(P127:P181)</f>
        <v>0</v>
      </c>
      <c r="Q126" s="212"/>
      <c r="R126" s="213">
        <f>SUM(R127:R181)</f>
        <v>0.058751999999999999</v>
      </c>
      <c r="S126" s="212"/>
      <c r="T126" s="214">
        <f>SUM(T127:T181)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15" t="s">
        <v>85</v>
      </c>
      <c r="AT126" s="216" t="s">
        <v>76</v>
      </c>
      <c r="AU126" s="216" t="s">
        <v>85</v>
      </c>
      <c r="AY126" s="215" t="s">
        <v>144</v>
      </c>
      <c r="BK126" s="217">
        <f>SUM(BK127:BK181)</f>
        <v>0</v>
      </c>
    </row>
    <row r="127" s="2" customFormat="1" ht="33" customHeight="1">
      <c r="A127" s="39"/>
      <c r="B127" s="40"/>
      <c r="C127" s="220" t="s">
        <v>85</v>
      </c>
      <c r="D127" s="220" t="s">
        <v>147</v>
      </c>
      <c r="E127" s="221" t="s">
        <v>477</v>
      </c>
      <c r="F127" s="222" t="s">
        <v>478</v>
      </c>
      <c r="G127" s="223" t="s">
        <v>229</v>
      </c>
      <c r="H127" s="224">
        <v>8.5700000000000003</v>
      </c>
      <c r="I127" s="225"/>
      <c r="J127" s="226">
        <f>ROUND(I127*H127,2)</f>
        <v>0</v>
      </c>
      <c r="K127" s="227"/>
      <c r="L127" s="45"/>
      <c r="M127" s="228" t="s">
        <v>1</v>
      </c>
      <c r="N127" s="229" t="s">
        <v>42</v>
      </c>
      <c r="O127" s="92"/>
      <c r="P127" s="230">
        <f>O127*H127</f>
        <v>0</v>
      </c>
      <c r="Q127" s="230">
        <v>0</v>
      </c>
      <c r="R127" s="230">
        <f>Q127*H127</f>
        <v>0</v>
      </c>
      <c r="S127" s="230">
        <v>0</v>
      </c>
      <c r="T127" s="231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32" t="s">
        <v>143</v>
      </c>
      <c r="AT127" s="232" t="s">
        <v>147</v>
      </c>
      <c r="AU127" s="232" t="s">
        <v>87</v>
      </c>
      <c r="AY127" s="18" t="s">
        <v>144</v>
      </c>
      <c r="BE127" s="233">
        <f>IF(N127="základní",J127,0)</f>
        <v>0</v>
      </c>
      <c r="BF127" s="233">
        <f>IF(N127="snížená",J127,0)</f>
        <v>0</v>
      </c>
      <c r="BG127" s="233">
        <f>IF(N127="zákl. přenesená",J127,0)</f>
        <v>0</v>
      </c>
      <c r="BH127" s="233">
        <f>IF(N127="sníž. přenesená",J127,0)</f>
        <v>0</v>
      </c>
      <c r="BI127" s="233">
        <f>IF(N127="nulová",J127,0)</f>
        <v>0</v>
      </c>
      <c r="BJ127" s="18" t="s">
        <v>85</v>
      </c>
      <c r="BK127" s="233">
        <f>ROUND(I127*H127,2)</f>
        <v>0</v>
      </c>
      <c r="BL127" s="18" t="s">
        <v>143</v>
      </c>
      <c r="BM127" s="232" t="s">
        <v>1037</v>
      </c>
    </row>
    <row r="128" s="13" customFormat="1">
      <c r="A128" s="13"/>
      <c r="B128" s="243"/>
      <c r="C128" s="244"/>
      <c r="D128" s="234" t="s">
        <v>216</v>
      </c>
      <c r="E128" s="245" t="s">
        <v>1</v>
      </c>
      <c r="F128" s="246" t="s">
        <v>1038</v>
      </c>
      <c r="G128" s="244"/>
      <c r="H128" s="247">
        <v>66.528000000000006</v>
      </c>
      <c r="I128" s="248"/>
      <c r="J128" s="244"/>
      <c r="K128" s="244"/>
      <c r="L128" s="249"/>
      <c r="M128" s="250"/>
      <c r="N128" s="251"/>
      <c r="O128" s="251"/>
      <c r="P128" s="251"/>
      <c r="Q128" s="251"/>
      <c r="R128" s="251"/>
      <c r="S128" s="251"/>
      <c r="T128" s="252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53" t="s">
        <v>216</v>
      </c>
      <c r="AU128" s="253" t="s">
        <v>87</v>
      </c>
      <c r="AV128" s="13" t="s">
        <v>87</v>
      </c>
      <c r="AW128" s="13" t="s">
        <v>34</v>
      </c>
      <c r="AX128" s="13" t="s">
        <v>77</v>
      </c>
      <c r="AY128" s="253" t="s">
        <v>144</v>
      </c>
    </row>
    <row r="129" s="13" customFormat="1">
      <c r="A129" s="13"/>
      <c r="B129" s="243"/>
      <c r="C129" s="244"/>
      <c r="D129" s="234" t="s">
        <v>216</v>
      </c>
      <c r="E129" s="245" t="s">
        <v>1</v>
      </c>
      <c r="F129" s="246" t="s">
        <v>1039</v>
      </c>
      <c r="G129" s="244"/>
      <c r="H129" s="247">
        <v>13.77</v>
      </c>
      <c r="I129" s="248"/>
      <c r="J129" s="244"/>
      <c r="K129" s="244"/>
      <c r="L129" s="249"/>
      <c r="M129" s="250"/>
      <c r="N129" s="251"/>
      <c r="O129" s="251"/>
      <c r="P129" s="251"/>
      <c r="Q129" s="251"/>
      <c r="R129" s="251"/>
      <c r="S129" s="251"/>
      <c r="T129" s="25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53" t="s">
        <v>216</v>
      </c>
      <c r="AU129" s="253" t="s">
        <v>87</v>
      </c>
      <c r="AV129" s="13" t="s">
        <v>87</v>
      </c>
      <c r="AW129" s="13" t="s">
        <v>34</v>
      </c>
      <c r="AX129" s="13" t="s">
        <v>77</v>
      </c>
      <c r="AY129" s="253" t="s">
        <v>144</v>
      </c>
    </row>
    <row r="130" s="13" customFormat="1">
      <c r="A130" s="13"/>
      <c r="B130" s="243"/>
      <c r="C130" s="244"/>
      <c r="D130" s="234" t="s">
        <v>216</v>
      </c>
      <c r="E130" s="245" t="s">
        <v>1</v>
      </c>
      <c r="F130" s="246" t="s">
        <v>1040</v>
      </c>
      <c r="G130" s="244"/>
      <c r="H130" s="247">
        <v>5.4000000000000004</v>
      </c>
      <c r="I130" s="248"/>
      <c r="J130" s="244"/>
      <c r="K130" s="244"/>
      <c r="L130" s="249"/>
      <c r="M130" s="250"/>
      <c r="N130" s="251"/>
      <c r="O130" s="251"/>
      <c r="P130" s="251"/>
      <c r="Q130" s="251"/>
      <c r="R130" s="251"/>
      <c r="S130" s="251"/>
      <c r="T130" s="252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53" t="s">
        <v>216</v>
      </c>
      <c r="AU130" s="253" t="s">
        <v>87</v>
      </c>
      <c r="AV130" s="13" t="s">
        <v>87</v>
      </c>
      <c r="AW130" s="13" t="s">
        <v>34</v>
      </c>
      <c r="AX130" s="13" t="s">
        <v>77</v>
      </c>
      <c r="AY130" s="253" t="s">
        <v>144</v>
      </c>
    </row>
    <row r="131" s="15" customFormat="1">
      <c r="A131" s="15"/>
      <c r="B131" s="284"/>
      <c r="C131" s="285"/>
      <c r="D131" s="234" t="s">
        <v>216</v>
      </c>
      <c r="E131" s="286" t="s">
        <v>465</v>
      </c>
      <c r="F131" s="287" t="s">
        <v>483</v>
      </c>
      <c r="G131" s="285"/>
      <c r="H131" s="288">
        <v>85.698000000000008</v>
      </c>
      <c r="I131" s="289"/>
      <c r="J131" s="285"/>
      <c r="K131" s="285"/>
      <c r="L131" s="290"/>
      <c r="M131" s="291"/>
      <c r="N131" s="292"/>
      <c r="O131" s="292"/>
      <c r="P131" s="292"/>
      <c r="Q131" s="292"/>
      <c r="R131" s="292"/>
      <c r="S131" s="292"/>
      <c r="T131" s="293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T131" s="294" t="s">
        <v>216</v>
      </c>
      <c r="AU131" s="294" t="s">
        <v>87</v>
      </c>
      <c r="AV131" s="15" t="s">
        <v>159</v>
      </c>
      <c r="AW131" s="15" t="s">
        <v>34</v>
      </c>
      <c r="AX131" s="15" t="s">
        <v>77</v>
      </c>
      <c r="AY131" s="294" t="s">
        <v>144</v>
      </c>
    </row>
    <row r="132" s="13" customFormat="1">
      <c r="A132" s="13"/>
      <c r="B132" s="243"/>
      <c r="C132" s="244"/>
      <c r="D132" s="234" t="s">
        <v>216</v>
      </c>
      <c r="E132" s="245" t="s">
        <v>1</v>
      </c>
      <c r="F132" s="246" t="s">
        <v>826</v>
      </c>
      <c r="G132" s="244"/>
      <c r="H132" s="247">
        <v>8.5700000000000003</v>
      </c>
      <c r="I132" s="248"/>
      <c r="J132" s="244"/>
      <c r="K132" s="244"/>
      <c r="L132" s="249"/>
      <c r="M132" s="250"/>
      <c r="N132" s="251"/>
      <c r="O132" s="251"/>
      <c r="P132" s="251"/>
      <c r="Q132" s="251"/>
      <c r="R132" s="251"/>
      <c r="S132" s="251"/>
      <c r="T132" s="252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53" t="s">
        <v>216</v>
      </c>
      <c r="AU132" s="253" t="s">
        <v>87</v>
      </c>
      <c r="AV132" s="13" t="s">
        <v>87</v>
      </c>
      <c r="AW132" s="13" t="s">
        <v>34</v>
      </c>
      <c r="AX132" s="13" t="s">
        <v>85</v>
      </c>
      <c r="AY132" s="253" t="s">
        <v>144</v>
      </c>
    </row>
    <row r="133" s="2" customFormat="1" ht="37.8" customHeight="1">
      <c r="A133" s="39"/>
      <c r="B133" s="40"/>
      <c r="C133" s="220" t="s">
        <v>87</v>
      </c>
      <c r="D133" s="220" t="s">
        <v>147</v>
      </c>
      <c r="E133" s="221" t="s">
        <v>485</v>
      </c>
      <c r="F133" s="222" t="s">
        <v>486</v>
      </c>
      <c r="G133" s="223" t="s">
        <v>229</v>
      </c>
      <c r="H133" s="224">
        <v>8.5700000000000003</v>
      </c>
      <c r="I133" s="225"/>
      <c r="J133" s="226">
        <f>ROUND(I133*H133,2)</f>
        <v>0</v>
      </c>
      <c r="K133" s="227"/>
      <c r="L133" s="45"/>
      <c r="M133" s="228" t="s">
        <v>1</v>
      </c>
      <c r="N133" s="229" t="s">
        <v>42</v>
      </c>
      <c r="O133" s="92"/>
      <c r="P133" s="230">
        <f>O133*H133</f>
        <v>0</v>
      </c>
      <c r="Q133" s="230">
        <v>0</v>
      </c>
      <c r="R133" s="230">
        <f>Q133*H133</f>
        <v>0</v>
      </c>
      <c r="S133" s="230">
        <v>0</v>
      </c>
      <c r="T133" s="231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2" t="s">
        <v>143</v>
      </c>
      <c r="AT133" s="232" t="s">
        <v>147</v>
      </c>
      <c r="AU133" s="232" t="s">
        <v>87</v>
      </c>
      <c r="AY133" s="18" t="s">
        <v>144</v>
      </c>
      <c r="BE133" s="233">
        <f>IF(N133="základní",J133,0)</f>
        <v>0</v>
      </c>
      <c r="BF133" s="233">
        <f>IF(N133="snížená",J133,0)</f>
        <v>0</v>
      </c>
      <c r="BG133" s="233">
        <f>IF(N133="zákl. přenesená",J133,0)</f>
        <v>0</v>
      </c>
      <c r="BH133" s="233">
        <f>IF(N133="sníž. přenesená",J133,0)</f>
        <v>0</v>
      </c>
      <c r="BI133" s="233">
        <f>IF(N133="nulová",J133,0)</f>
        <v>0</v>
      </c>
      <c r="BJ133" s="18" t="s">
        <v>85</v>
      </c>
      <c r="BK133" s="233">
        <f>ROUND(I133*H133,2)</f>
        <v>0</v>
      </c>
      <c r="BL133" s="18" t="s">
        <v>143</v>
      </c>
      <c r="BM133" s="232" t="s">
        <v>1041</v>
      </c>
    </row>
    <row r="134" s="16" customFormat="1">
      <c r="A134" s="16"/>
      <c r="B134" s="295"/>
      <c r="C134" s="296"/>
      <c r="D134" s="234" t="s">
        <v>216</v>
      </c>
      <c r="E134" s="297" t="s">
        <v>1</v>
      </c>
      <c r="F134" s="298" t="s">
        <v>828</v>
      </c>
      <c r="G134" s="296"/>
      <c r="H134" s="297" t="s">
        <v>1</v>
      </c>
      <c r="I134" s="299"/>
      <c r="J134" s="296"/>
      <c r="K134" s="296"/>
      <c r="L134" s="300"/>
      <c r="M134" s="301"/>
      <c r="N134" s="302"/>
      <c r="O134" s="302"/>
      <c r="P134" s="302"/>
      <c r="Q134" s="302"/>
      <c r="R134" s="302"/>
      <c r="S134" s="302"/>
      <c r="T134" s="303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T134" s="304" t="s">
        <v>216</v>
      </c>
      <c r="AU134" s="304" t="s">
        <v>87</v>
      </c>
      <c r="AV134" s="16" t="s">
        <v>85</v>
      </c>
      <c r="AW134" s="16" t="s">
        <v>34</v>
      </c>
      <c r="AX134" s="16" t="s">
        <v>77</v>
      </c>
      <c r="AY134" s="304" t="s">
        <v>144</v>
      </c>
    </row>
    <row r="135" s="13" customFormat="1">
      <c r="A135" s="13"/>
      <c r="B135" s="243"/>
      <c r="C135" s="244"/>
      <c r="D135" s="234" t="s">
        <v>216</v>
      </c>
      <c r="E135" s="245" t="s">
        <v>1</v>
      </c>
      <c r="F135" s="246" t="s">
        <v>829</v>
      </c>
      <c r="G135" s="244"/>
      <c r="H135" s="247">
        <v>8.5700000000000003</v>
      </c>
      <c r="I135" s="248"/>
      <c r="J135" s="244"/>
      <c r="K135" s="244"/>
      <c r="L135" s="249"/>
      <c r="M135" s="250"/>
      <c r="N135" s="251"/>
      <c r="O135" s="251"/>
      <c r="P135" s="251"/>
      <c r="Q135" s="251"/>
      <c r="R135" s="251"/>
      <c r="S135" s="251"/>
      <c r="T135" s="25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53" t="s">
        <v>216</v>
      </c>
      <c r="AU135" s="253" t="s">
        <v>87</v>
      </c>
      <c r="AV135" s="13" t="s">
        <v>87</v>
      </c>
      <c r="AW135" s="13" t="s">
        <v>34</v>
      </c>
      <c r="AX135" s="13" t="s">
        <v>85</v>
      </c>
      <c r="AY135" s="253" t="s">
        <v>144</v>
      </c>
    </row>
    <row r="136" s="2" customFormat="1" ht="33" customHeight="1">
      <c r="A136" s="39"/>
      <c r="B136" s="40"/>
      <c r="C136" s="220" t="s">
        <v>159</v>
      </c>
      <c r="D136" s="220" t="s">
        <v>147</v>
      </c>
      <c r="E136" s="221" t="s">
        <v>489</v>
      </c>
      <c r="F136" s="222" t="s">
        <v>490</v>
      </c>
      <c r="G136" s="223" t="s">
        <v>229</v>
      </c>
      <c r="H136" s="224">
        <v>29.994</v>
      </c>
      <c r="I136" s="225"/>
      <c r="J136" s="226">
        <f>ROUND(I136*H136,2)</f>
        <v>0</v>
      </c>
      <c r="K136" s="227"/>
      <c r="L136" s="45"/>
      <c r="M136" s="228" t="s">
        <v>1</v>
      </c>
      <c r="N136" s="229" t="s">
        <v>42</v>
      </c>
      <c r="O136" s="92"/>
      <c r="P136" s="230">
        <f>O136*H136</f>
        <v>0</v>
      </c>
      <c r="Q136" s="230">
        <v>0</v>
      </c>
      <c r="R136" s="230">
        <f>Q136*H136</f>
        <v>0</v>
      </c>
      <c r="S136" s="230">
        <v>0</v>
      </c>
      <c r="T136" s="231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2" t="s">
        <v>143</v>
      </c>
      <c r="AT136" s="232" t="s">
        <v>147</v>
      </c>
      <c r="AU136" s="232" t="s">
        <v>87</v>
      </c>
      <c r="AY136" s="18" t="s">
        <v>144</v>
      </c>
      <c r="BE136" s="233">
        <f>IF(N136="základní",J136,0)</f>
        <v>0</v>
      </c>
      <c r="BF136" s="233">
        <f>IF(N136="snížená",J136,0)</f>
        <v>0</v>
      </c>
      <c r="BG136" s="233">
        <f>IF(N136="zákl. přenesená",J136,0)</f>
        <v>0</v>
      </c>
      <c r="BH136" s="233">
        <f>IF(N136="sníž. přenesená",J136,0)</f>
        <v>0</v>
      </c>
      <c r="BI136" s="233">
        <f>IF(N136="nulová",J136,0)</f>
        <v>0</v>
      </c>
      <c r="BJ136" s="18" t="s">
        <v>85</v>
      </c>
      <c r="BK136" s="233">
        <f>ROUND(I136*H136,2)</f>
        <v>0</v>
      </c>
      <c r="BL136" s="18" t="s">
        <v>143</v>
      </c>
      <c r="BM136" s="232" t="s">
        <v>1042</v>
      </c>
    </row>
    <row r="137" s="16" customFormat="1">
      <c r="A137" s="16"/>
      <c r="B137" s="295"/>
      <c r="C137" s="296"/>
      <c r="D137" s="234" t="s">
        <v>216</v>
      </c>
      <c r="E137" s="297" t="s">
        <v>1</v>
      </c>
      <c r="F137" s="298" t="s">
        <v>831</v>
      </c>
      <c r="G137" s="296"/>
      <c r="H137" s="297" t="s">
        <v>1</v>
      </c>
      <c r="I137" s="299"/>
      <c r="J137" s="296"/>
      <c r="K137" s="296"/>
      <c r="L137" s="300"/>
      <c r="M137" s="301"/>
      <c r="N137" s="302"/>
      <c r="O137" s="302"/>
      <c r="P137" s="302"/>
      <c r="Q137" s="302"/>
      <c r="R137" s="302"/>
      <c r="S137" s="302"/>
      <c r="T137" s="303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T137" s="304" t="s">
        <v>216</v>
      </c>
      <c r="AU137" s="304" t="s">
        <v>87</v>
      </c>
      <c r="AV137" s="16" t="s">
        <v>85</v>
      </c>
      <c r="AW137" s="16" t="s">
        <v>34</v>
      </c>
      <c r="AX137" s="16" t="s">
        <v>77</v>
      </c>
      <c r="AY137" s="304" t="s">
        <v>144</v>
      </c>
    </row>
    <row r="138" s="13" customFormat="1">
      <c r="A138" s="13"/>
      <c r="B138" s="243"/>
      <c r="C138" s="244"/>
      <c r="D138" s="234" t="s">
        <v>216</v>
      </c>
      <c r="E138" s="245" t="s">
        <v>1</v>
      </c>
      <c r="F138" s="246" t="s">
        <v>832</v>
      </c>
      <c r="G138" s="244"/>
      <c r="H138" s="247">
        <v>29.994</v>
      </c>
      <c r="I138" s="248"/>
      <c r="J138" s="244"/>
      <c r="K138" s="244"/>
      <c r="L138" s="249"/>
      <c r="M138" s="250"/>
      <c r="N138" s="251"/>
      <c r="O138" s="251"/>
      <c r="P138" s="251"/>
      <c r="Q138" s="251"/>
      <c r="R138" s="251"/>
      <c r="S138" s="251"/>
      <c r="T138" s="25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53" t="s">
        <v>216</v>
      </c>
      <c r="AU138" s="253" t="s">
        <v>87</v>
      </c>
      <c r="AV138" s="13" t="s">
        <v>87</v>
      </c>
      <c r="AW138" s="13" t="s">
        <v>34</v>
      </c>
      <c r="AX138" s="13" t="s">
        <v>85</v>
      </c>
      <c r="AY138" s="253" t="s">
        <v>144</v>
      </c>
    </row>
    <row r="139" s="2" customFormat="1" ht="33" customHeight="1">
      <c r="A139" s="39"/>
      <c r="B139" s="40"/>
      <c r="C139" s="220" t="s">
        <v>143</v>
      </c>
      <c r="D139" s="220" t="s">
        <v>147</v>
      </c>
      <c r="E139" s="221" t="s">
        <v>493</v>
      </c>
      <c r="F139" s="222" t="s">
        <v>494</v>
      </c>
      <c r="G139" s="223" t="s">
        <v>229</v>
      </c>
      <c r="H139" s="224">
        <v>29.994</v>
      </c>
      <c r="I139" s="225"/>
      <c r="J139" s="226">
        <f>ROUND(I139*H139,2)</f>
        <v>0</v>
      </c>
      <c r="K139" s="227"/>
      <c r="L139" s="45"/>
      <c r="M139" s="228" t="s">
        <v>1</v>
      </c>
      <c r="N139" s="229" t="s">
        <v>42</v>
      </c>
      <c r="O139" s="92"/>
      <c r="P139" s="230">
        <f>O139*H139</f>
        <v>0</v>
      </c>
      <c r="Q139" s="230">
        <v>0</v>
      </c>
      <c r="R139" s="230">
        <f>Q139*H139</f>
        <v>0</v>
      </c>
      <c r="S139" s="230">
        <v>0</v>
      </c>
      <c r="T139" s="231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2" t="s">
        <v>143</v>
      </c>
      <c r="AT139" s="232" t="s">
        <v>147</v>
      </c>
      <c r="AU139" s="232" t="s">
        <v>87</v>
      </c>
      <c r="AY139" s="18" t="s">
        <v>144</v>
      </c>
      <c r="BE139" s="233">
        <f>IF(N139="základní",J139,0)</f>
        <v>0</v>
      </c>
      <c r="BF139" s="233">
        <f>IF(N139="snížená",J139,0)</f>
        <v>0</v>
      </c>
      <c r="BG139" s="233">
        <f>IF(N139="zákl. přenesená",J139,0)</f>
        <v>0</v>
      </c>
      <c r="BH139" s="233">
        <f>IF(N139="sníž. přenesená",J139,0)</f>
        <v>0</v>
      </c>
      <c r="BI139" s="233">
        <f>IF(N139="nulová",J139,0)</f>
        <v>0</v>
      </c>
      <c r="BJ139" s="18" t="s">
        <v>85</v>
      </c>
      <c r="BK139" s="233">
        <f>ROUND(I139*H139,2)</f>
        <v>0</v>
      </c>
      <c r="BL139" s="18" t="s">
        <v>143</v>
      </c>
      <c r="BM139" s="232" t="s">
        <v>1043</v>
      </c>
    </row>
    <row r="140" s="16" customFormat="1">
      <c r="A140" s="16"/>
      <c r="B140" s="295"/>
      <c r="C140" s="296"/>
      <c r="D140" s="234" t="s">
        <v>216</v>
      </c>
      <c r="E140" s="297" t="s">
        <v>1</v>
      </c>
      <c r="F140" s="298" t="s">
        <v>834</v>
      </c>
      <c r="G140" s="296"/>
      <c r="H140" s="297" t="s">
        <v>1</v>
      </c>
      <c r="I140" s="299"/>
      <c r="J140" s="296"/>
      <c r="K140" s="296"/>
      <c r="L140" s="300"/>
      <c r="M140" s="301"/>
      <c r="N140" s="302"/>
      <c r="O140" s="302"/>
      <c r="P140" s="302"/>
      <c r="Q140" s="302"/>
      <c r="R140" s="302"/>
      <c r="S140" s="302"/>
      <c r="T140" s="303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T140" s="304" t="s">
        <v>216</v>
      </c>
      <c r="AU140" s="304" t="s">
        <v>87</v>
      </c>
      <c r="AV140" s="16" t="s">
        <v>85</v>
      </c>
      <c r="AW140" s="16" t="s">
        <v>34</v>
      </c>
      <c r="AX140" s="16" t="s">
        <v>77</v>
      </c>
      <c r="AY140" s="304" t="s">
        <v>144</v>
      </c>
    </row>
    <row r="141" s="13" customFormat="1">
      <c r="A141" s="13"/>
      <c r="B141" s="243"/>
      <c r="C141" s="244"/>
      <c r="D141" s="234" t="s">
        <v>216</v>
      </c>
      <c r="E141" s="245" t="s">
        <v>1</v>
      </c>
      <c r="F141" s="246" t="s">
        <v>832</v>
      </c>
      <c r="G141" s="244"/>
      <c r="H141" s="247">
        <v>29.994</v>
      </c>
      <c r="I141" s="248"/>
      <c r="J141" s="244"/>
      <c r="K141" s="244"/>
      <c r="L141" s="249"/>
      <c r="M141" s="250"/>
      <c r="N141" s="251"/>
      <c r="O141" s="251"/>
      <c r="P141" s="251"/>
      <c r="Q141" s="251"/>
      <c r="R141" s="251"/>
      <c r="S141" s="251"/>
      <c r="T141" s="25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53" t="s">
        <v>216</v>
      </c>
      <c r="AU141" s="253" t="s">
        <v>87</v>
      </c>
      <c r="AV141" s="13" t="s">
        <v>87</v>
      </c>
      <c r="AW141" s="13" t="s">
        <v>34</v>
      </c>
      <c r="AX141" s="13" t="s">
        <v>85</v>
      </c>
      <c r="AY141" s="253" t="s">
        <v>144</v>
      </c>
    </row>
    <row r="142" s="2" customFormat="1" ht="33" customHeight="1">
      <c r="A142" s="39"/>
      <c r="B142" s="40"/>
      <c r="C142" s="220" t="s">
        <v>168</v>
      </c>
      <c r="D142" s="220" t="s">
        <v>147</v>
      </c>
      <c r="E142" s="221" t="s">
        <v>497</v>
      </c>
      <c r="F142" s="222" t="s">
        <v>498</v>
      </c>
      <c r="G142" s="223" t="s">
        <v>229</v>
      </c>
      <c r="H142" s="224">
        <v>8.5700000000000003</v>
      </c>
      <c r="I142" s="225"/>
      <c r="J142" s="226">
        <f>ROUND(I142*H142,2)</f>
        <v>0</v>
      </c>
      <c r="K142" s="227"/>
      <c r="L142" s="45"/>
      <c r="M142" s="228" t="s">
        <v>1</v>
      </c>
      <c r="N142" s="229" t="s">
        <v>42</v>
      </c>
      <c r="O142" s="92"/>
      <c r="P142" s="230">
        <f>O142*H142</f>
        <v>0</v>
      </c>
      <c r="Q142" s="230">
        <v>0</v>
      </c>
      <c r="R142" s="230">
        <f>Q142*H142</f>
        <v>0</v>
      </c>
      <c r="S142" s="230">
        <v>0</v>
      </c>
      <c r="T142" s="231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2" t="s">
        <v>143</v>
      </c>
      <c r="AT142" s="232" t="s">
        <v>147</v>
      </c>
      <c r="AU142" s="232" t="s">
        <v>87</v>
      </c>
      <c r="AY142" s="18" t="s">
        <v>144</v>
      </c>
      <c r="BE142" s="233">
        <f>IF(N142="základní",J142,0)</f>
        <v>0</v>
      </c>
      <c r="BF142" s="233">
        <f>IF(N142="snížená",J142,0)</f>
        <v>0</v>
      </c>
      <c r="BG142" s="233">
        <f>IF(N142="zákl. přenesená",J142,0)</f>
        <v>0</v>
      </c>
      <c r="BH142" s="233">
        <f>IF(N142="sníž. přenesená",J142,0)</f>
        <v>0</v>
      </c>
      <c r="BI142" s="233">
        <f>IF(N142="nulová",J142,0)</f>
        <v>0</v>
      </c>
      <c r="BJ142" s="18" t="s">
        <v>85</v>
      </c>
      <c r="BK142" s="233">
        <f>ROUND(I142*H142,2)</f>
        <v>0</v>
      </c>
      <c r="BL142" s="18" t="s">
        <v>143</v>
      </c>
      <c r="BM142" s="232" t="s">
        <v>1044</v>
      </c>
    </row>
    <row r="143" s="16" customFormat="1">
      <c r="A143" s="16"/>
      <c r="B143" s="295"/>
      <c r="C143" s="296"/>
      <c r="D143" s="234" t="s">
        <v>216</v>
      </c>
      <c r="E143" s="297" t="s">
        <v>1</v>
      </c>
      <c r="F143" s="298" t="s">
        <v>836</v>
      </c>
      <c r="G143" s="296"/>
      <c r="H143" s="297" t="s">
        <v>1</v>
      </c>
      <c r="I143" s="299"/>
      <c r="J143" s="296"/>
      <c r="K143" s="296"/>
      <c r="L143" s="300"/>
      <c r="M143" s="301"/>
      <c r="N143" s="302"/>
      <c r="O143" s="302"/>
      <c r="P143" s="302"/>
      <c r="Q143" s="302"/>
      <c r="R143" s="302"/>
      <c r="S143" s="302"/>
      <c r="T143" s="303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T143" s="304" t="s">
        <v>216</v>
      </c>
      <c r="AU143" s="304" t="s">
        <v>87</v>
      </c>
      <c r="AV143" s="16" t="s">
        <v>85</v>
      </c>
      <c r="AW143" s="16" t="s">
        <v>34</v>
      </c>
      <c r="AX143" s="16" t="s">
        <v>77</v>
      </c>
      <c r="AY143" s="304" t="s">
        <v>144</v>
      </c>
    </row>
    <row r="144" s="13" customFormat="1">
      <c r="A144" s="13"/>
      <c r="B144" s="243"/>
      <c r="C144" s="244"/>
      <c r="D144" s="234" t="s">
        <v>216</v>
      </c>
      <c r="E144" s="245" t="s">
        <v>1</v>
      </c>
      <c r="F144" s="246" t="s">
        <v>829</v>
      </c>
      <c r="G144" s="244"/>
      <c r="H144" s="247">
        <v>8.5700000000000003</v>
      </c>
      <c r="I144" s="248"/>
      <c r="J144" s="244"/>
      <c r="K144" s="244"/>
      <c r="L144" s="249"/>
      <c r="M144" s="250"/>
      <c r="N144" s="251"/>
      <c r="O144" s="251"/>
      <c r="P144" s="251"/>
      <c r="Q144" s="251"/>
      <c r="R144" s="251"/>
      <c r="S144" s="251"/>
      <c r="T144" s="25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53" t="s">
        <v>216</v>
      </c>
      <c r="AU144" s="253" t="s">
        <v>87</v>
      </c>
      <c r="AV144" s="13" t="s">
        <v>87</v>
      </c>
      <c r="AW144" s="13" t="s">
        <v>34</v>
      </c>
      <c r="AX144" s="13" t="s">
        <v>85</v>
      </c>
      <c r="AY144" s="253" t="s">
        <v>144</v>
      </c>
    </row>
    <row r="145" s="2" customFormat="1" ht="24.15" customHeight="1">
      <c r="A145" s="39"/>
      <c r="B145" s="40"/>
      <c r="C145" s="220" t="s">
        <v>175</v>
      </c>
      <c r="D145" s="220" t="s">
        <v>147</v>
      </c>
      <c r="E145" s="221" t="s">
        <v>837</v>
      </c>
      <c r="F145" s="222" t="s">
        <v>838</v>
      </c>
      <c r="G145" s="223" t="s">
        <v>214</v>
      </c>
      <c r="H145" s="224">
        <v>69.120000000000005</v>
      </c>
      <c r="I145" s="225"/>
      <c r="J145" s="226">
        <f>ROUND(I145*H145,2)</f>
        <v>0</v>
      </c>
      <c r="K145" s="227"/>
      <c r="L145" s="45"/>
      <c r="M145" s="228" t="s">
        <v>1</v>
      </c>
      <c r="N145" s="229" t="s">
        <v>42</v>
      </c>
      <c r="O145" s="92"/>
      <c r="P145" s="230">
        <f>O145*H145</f>
        <v>0</v>
      </c>
      <c r="Q145" s="230">
        <v>0.00084999999999999995</v>
      </c>
      <c r="R145" s="230">
        <f>Q145*H145</f>
        <v>0.058751999999999999</v>
      </c>
      <c r="S145" s="230">
        <v>0</v>
      </c>
      <c r="T145" s="231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32" t="s">
        <v>143</v>
      </c>
      <c r="AT145" s="232" t="s">
        <v>147</v>
      </c>
      <c r="AU145" s="232" t="s">
        <v>87</v>
      </c>
      <c r="AY145" s="18" t="s">
        <v>144</v>
      </c>
      <c r="BE145" s="233">
        <f>IF(N145="základní",J145,0)</f>
        <v>0</v>
      </c>
      <c r="BF145" s="233">
        <f>IF(N145="snížená",J145,0)</f>
        <v>0</v>
      </c>
      <c r="BG145" s="233">
        <f>IF(N145="zákl. přenesená",J145,0)</f>
        <v>0</v>
      </c>
      <c r="BH145" s="233">
        <f>IF(N145="sníž. přenesená",J145,0)</f>
        <v>0</v>
      </c>
      <c r="BI145" s="233">
        <f>IF(N145="nulová",J145,0)</f>
        <v>0</v>
      </c>
      <c r="BJ145" s="18" t="s">
        <v>85</v>
      </c>
      <c r="BK145" s="233">
        <f>ROUND(I145*H145,2)</f>
        <v>0</v>
      </c>
      <c r="BL145" s="18" t="s">
        <v>143</v>
      </c>
      <c r="BM145" s="232" t="s">
        <v>1045</v>
      </c>
    </row>
    <row r="146" s="13" customFormat="1">
      <c r="A146" s="13"/>
      <c r="B146" s="243"/>
      <c r="C146" s="244"/>
      <c r="D146" s="234" t="s">
        <v>216</v>
      </c>
      <c r="E146" s="245" t="s">
        <v>1</v>
      </c>
      <c r="F146" s="246" t="s">
        <v>1046</v>
      </c>
      <c r="G146" s="244"/>
      <c r="H146" s="247">
        <v>41.579999999999998</v>
      </c>
      <c r="I146" s="248"/>
      <c r="J146" s="244"/>
      <c r="K146" s="244"/>
      <c r="L146" s="249"/>
      <c r="M146" s="250"/>
      <c r="N146" s="251"/>
      <c r="O146" s="251"/>
      <c r="P146" s="251"/>
      <c r="Q146" s="251"/>
      <c r="R146" s="251"/>
      <c r="S146" s="251"/>
      <c r="T146" s="25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53" t="s">
        <v>216</v>
      </c>
      <c r="AU146" s="253" t="s">
        <v>87</v>
      </c>
      <c r="AV146" s="13" t="s">
        <v>87</v>
      </c>
      <c r="AW146" s="13" t="s">
        <v>34</v>
      </c>
      <c r="AX146" s="13" t="s">
        <v>77</v>
      </c>
      <c r="AY146" s="253" t="s">
        <v>144</v>
      </c>
    </row>
    <row r="147" s="13" customFormat="1">
      <c r="A147" s="13"/>
      <c r="B147" s="243"/>
      <c r="C147" s="244"/>
      <c r="D147" s="234" t="s">
        <v>216</v>
      </c>
      <c r="E147" s="245" t="s">
        <v>1</v>
      </c>
      <c r="F147" s="246" t="s">
        <v>1047</v>
      </c>
      <c r="G147" s="244"/>
      <c r="H147" s="247">
        <v>27.539999999999999</v>
      </c>
      <c r="I147" s="248"/>
      <c r="J147" s="244"/>
      <c r="K147" s="244"/>
      <c r="L147" s="249"/>
      <c r="M147" s="250"/>
      <c r="N147" s="251"/>
      <c r="O147" s="251"/>
      <c r="P147" s="251"/>
      <c r="Q147" s="251"/>
      <c r="R147" s="251"/>
      <c r="S147" s="251"/>
      <c r="T147" s="25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53" t="s">
        <v>216</v>
      </c>
      <c r="AU147" s="253" t="s">
        <v>87</v>
      </c>
      <c r="AV147" s="13" t="s">
        <v>87</v>
      </c>
      <c r="AW147" s="13" t="s">
        <v>34</v>
      </c>
      <c r="AX147" s="13" t="s">
        <v>77</v>
      </c>
      <c r="AY147" s="253" t="s">
        <v>144</v>
      </c>
    </row>
    <row r="148" s="14" customFormat="1">
      <c r="A148" s="14"/>
      <c r="B148" s="254"/>
      <c r="C148" s="255"/>
      <c r="D148" s="234" t="s">
        <v>216</v>
      </c>
      <c r="E148" s="256" t="s">
        <v>1</v>
      </c>
      <c r="F148" s="257" t="s">
        <v>236</v>
      </c>
      <c r="G148" s="255"/>
      <c r="H148" s="258">
        <v>69.120000000000005</v>
      </c>
      <c r="I148" s="259"/>
      <c r="J148" s="255"/>
      <c r="K148" s="255"/>
      <c r="L148" s="260"/>
      <c r="M148" s="261"/>
      <c r="N148" s="262"/>
      <c r="O148" s="262"/>
      <c r="P148" s="262"/>
      <c r="Q148" s="262"/>
      <c r="R148" s="262"/>
      <c r="S148" s="262"/>
      <c r="T148" s="263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64" t="s">
        <v>216</v>
      </c>
      <c r="AU148" s="264" t="s">
        <v>87</v>
      </c>
      <c r="AV148" s="14" t="s">
        <v>143</v>
      </c>
      <c r="AW148" s="14" t="s">
        <v>34</v>
      </c>
      <c r="AX148" s="14" t="s">
        <v>85</v>
      </c>
      <c r="AY148" s="264" t="s">
        <v>144</v>
      </c>
    </row>
    <row r="149" s="2" customFormat="1" ht="24.15" customHeight="1">
      <c r="A149" s="39"/>
      <c r="B149" s="40"/>
      <c r="C149" s="220" t="s">
        <v>180</v>
      </c>
      <c r="D149" s="220" t="s">
        <v>147</v>
      </c>
      <c r="E149" s="221" t="s">
        <v>843</v>
      </c>
      <c r="F149" s="222" t="s">
        <v>844</v>
      </c>
      <c r="G149" s="223" t="s">
        <v>214</v>
      </c>
      <c r="H149" s="224">
        <v>69.120000000000005</v>
      </c>
      <c r="I149" s="225"/>
      <c r="J149" s="226">
        <f>ROUND(I149*H149,2)</f>
        <v>0</v>
      </c>
      <c r="K149" s="227"/>
      <c r="L149" s="45"/>
      <c r="M149" s="228" t="s">
        <v>1</v>
      </c>
      <c r="N149" s="229" t="s">
        <v>42</v>
      </c>
      <c r="O149" s="92"/>
      <c r="P149" s="230">
        <f>O149*H149</f>
        <v>0</v>
      </c>
      <c r="Q149" s="230">
        <v>0</v>
      </c>
      <c r="R149" s="230">
        <f>Q149*H149</f>
        <v>0</v>
      </c>
      <c r="S149" s="230">
        <v>0</v>
      </c>
      <c r="T149" s="231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32" t="s">
        <v>143</v>
      </c>
      <c r="AT149" s="232" t="s">
        <v>147</v>
      </c>
      <c r="AU149" s="232" t="s">
        <v>87</v>
      </c>
      <c r="AY149" s="18" t="s">
        <v>144</v>
      </c>
      <c r="BE149" s="233">
        <f>IF(N149="základní",J149,0)</f>
        <v>0</v>
      </c>
      <c r="BF149" s="233">
        <f>IF(N149="snížená",J149,0)</f>
        <v>0</v>
      </c>
      <c r="BG149" s="233">
        <f>IF(N149="zákl. přenesená",J149,0)</f>
        <v>0</v>
      </c>
      <c r="BH149" s="233">
        <f>IF(N149="sníž. přenesená",J149,0)</f>
        <v>0</v>
      </c>
      <c r="BI149" s="233">
        <f>IF(N149="nulová",J149,0)</f>
        <v>0</v>
      </c>
      <c r="BJ149" s="18" t="s">
        <v>85</v>
      </c>
      <c r="BK149" s="233">
        <f>ROUND(I149*H149,2)</f>
        <v>0</v>
      </c>
      <c r="BL149" s="18" t="s">
        <v>143</v>
      </c>
      <c r="BM149" s="232" t="s">
        <v>1048</v>
      </c>
    </row>
    <row r="150" s="2" customFormat="1" ht="24.15" customHeight="1">
      <c r="A150" s="39"/>
      <c r="B150" s="40"/>
      <c r="C150" s="220" t="s">
        <v>185</v>
      </c>
      <c r="D150" s="220" t="s">
        <v>147</v>
      </c>
      <c r="E150" s="221" t="s">
        <v>509</v>
      </c>
      <c r="F150" s="222" t="s">
        <v>510</v>
      </c>
      <c r="G150" s="223" t="s">
        <v>229</v>
      </c>
      <c r="H150" s="224">
        <v>85.697999999999993</v>
      </c>
      <c r="I150" s="225"/>
      <c r="J150" s="226">
        <f>ROUND(I150*H150,2)</f>
        <v>0</v>
      </c>
      <c r="K150" s="227"/>
      <c r="L150" s="45"/>
      <c r="M150" s="228" t="s">
        <v>1</v>
      </c>
      <c r="N150" s="229" t="s">
        <v>42</v>
      </c>
      <c r="O150" s="92"/>
      <c r="P150" s="230">
        <f>O150*H150</f>
        <v>0</v>
      </c>
      <c r="Q150" s="230">
        <v>0</v>
      </c>
      <c r="R150" s="230">
        <f>Q150*H150</f>
        <v>0</v>
      </c>
      <c r="S150" s="230">
        <v>0</v>
      </c>
      <c r="T150" s="231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32" t="s">
        <v>143</v>
      </c>
      <c r="AT150" s="232" t="s">
        <v>147</v>
      </c>
      <c r="AU150" s="232" t="s">
        <v>87</v>
      </c>
      <c r="AY150" s="18" t="s">
        <v>144</v>
      </c>
      <c r="BE150" s="233">
        <f>IF(N150="základní",J150,0)</f>
        <v>0</v>
      </c>
      <c r="BF150" s="233">
        <f>IF(N150="snížená",J150,0)</f>
        <v>0</v>
      </c>
      <c r="BG150" s="233">
        <f>IF(N150="zákl. přenesená",J150,0)</f>
        <v>0</v>
      </c>
      <c r="BH150" s="233">
        <f>IF(N150="sníž. přenesená",J150,0)</f>
        <v>0</v>
      </c>
      <c r="BI150" s="233">
        <f>IF(N150="nulová",J150,0)</f>
        <v>0</v>
      </c>
      <c r="BJ150" s="18" t="s">
        <v>85</v>
      </c>
      <c r="BK150" s="233">
        <f>ROUND(I150*H150,2)</f>
        <v>0</v>
      </c>
      <c r="BL150" s="18" t="s">
        <v>143</v>
      </c>
      <c r="BM150" s="232" t="s">
        <v>1049</v>
      </c>
    </row>
    <row r="151" s="13" customFormat="1">
      <c r="A151" s="13"/>
      <c r="B151" s="243"/>
      <c r="C151" s="244"/>
      <c r="D151" s="234" t="s">
        <v>216</v>
      </c>
      <c r="E151" s="245" t="s">
        <v>1</v>
      </c>
      <c r="F151" s="246" t="s">
        <v>465</v>
      </c>
      <c r="G151" s="244"/>
      <c r="H151" s="247">
        <v>85.697999999999993</v>
      </c>
      <c r="I151" s="248"/>
      <c r="J151" s="244"/>
      <c r="K151" s="244"/>
      <c r="L151" s="249"/>
      <c r="M151" s="250"/>
      <c r="N151" s="251"/>
      <c r="O151" s="251"/>
      <c r="P151" s="251"/>
      <c r="Q151" s="251"/>
      <c r="R151" s="251"/>
      <c r="S151" s="251"/>
      <c r="T151" s="252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53" t="s">
        <v>216</v>
      </c>
      <c r="AU151" s="253" t="s">
        <v>87</v>
      </c>
      <c r="AV151" s="13" t="s">
        <v>87</v>
      </c>
      <c r="AW151" s="13" t="s">
        <v>34</v>
      </c>
      <c r="AX151" s="13" t="s">
        <v>85</v>
      </c>
      <c r="AY151" s="253" t="s">
        <v>144</v>
      </c>
    </row>
    <row r="152" s="2" customFormat="1" ht="37.8" customHeight="1">
      <c r="A152" s="39"/>
      <c r="B152" s="40"/>
      <c r="C152" s="220" t="s">
        <v>190</v>
      </c>
      <c r="D152" s="220" t="s">
        <v>147</v>
      </c>
      <c r="E152" s="221" t="s">
        <v>513</v>
      </c>
      <c r="F152" s="222" t="s">
        <v>514</v>
      </c>
      <c r="G152" s="223" t="s">
        <v>229</v>
      </c>
      <c r="H152" s="224">
        <v>85.697999999999993</v>
      </c>
      <c r="I152" s="225"/>
      <c r="J152" s="226">
        <f>ROUND(I152*H152,2)</f>
        <v>0</v>
      </c>
      <c r="K152" s="227"/>
      <c r="L152" s="45"/>
      <c r="M152" s="228" t="s">
        <v>1</v>
      </c>
      <c r="N152" s="229" t="s">
        <v>42</v>
      </c>
      <c r="O152" s="92"/>
      <c r="P152" s="230">
        <f>O152*H152</f>
        <v>0</v>
      </c>
      <c r="Q152" s="230">
        <v>0</v>
      </c>
      <c r="R152" s="230">
        <f>Q152*H152</f>
        <v>0</v>
      </c>
      <c r="S152" s="230">
        <v>0</v>
      </c>
      <c r="T152" s="231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32" t="s">
        <v>143</v>
      </c>
      <c r="AT152" s="232" t="s">
        <v>147</v>
      </c>
      <c r="AU152" s="232" t="s">
        <v>87</v>
      </c>
      <c r="AY152" s="18" t="s">
        <v>144</v>
      </c>
      <c r="BE152" s="233">
        <f>IF(N152="základní",J152,0)</f>
        <v>0</v>
      </c>
      <c r="BF152" s="233">
        <f>IF(N152="snížená",J152,0)</f>
        <v>0</v>
      </c>
      <c r="BG152" s="233">
        <f>IF(N152="zákl. přenesená",J152,0)</f>
        <v>0</v>
      </c>
      <c r="BH152" s="233">
        <f>IF(N152="sníž. přenesená",J152,0)</f>
        <v>0</v>
      </c>
      <c r="BI152" s="233">
        <f>IF(N152="nulová",J152,0)</f>
        <v>0</v>
      </c>
      <c r="BJ152" s="18" t="s">
        <v>85</v>
      </c>
      <c r="BK152" s="233">
        <f>ROUND(I152*H152,2)</f>
        <v>0</v>
      </c>
      <c r="BL152" s="18" t="s">
        <v>143</v>
      </c>
      <c r="BM152" s="232" t="s">
        <v>1050</v>
      </c>
    </row>
    <row r="153" s="13" customFormat="1">
      <c r="A153" s="13"/>
      <c r="B153" s="243"/>
      <c r="C153" s="244"/>
      <c r="D153" s="234" t="s">
        <v>216</v>
      </c>
      <c r="E153" s="245" t="s">
        <v>1</v>
      </c>
      <c r="F153" s="246" t="s">
        <v>465</v>
      </c>
      <c r="G153" s="244"/>
      <c r="H153" s="247">
        <v>85.697999999999993</v>
      </c>
      <c r="I153" s="248"/>
      <c r="J153" s="244"/>
      <c r="K153" s="244"/>
      <c r="L153" s="249"/>
      <c r="M153" s="250"/>
      <c r="N153" s="251"/>
      <c r="O153" s="251"/>
      <c r="P153" s="251"/>
      <c r="Q153" s="251"/>
      <c r="R153" s="251"/>
      <c r="S153" s="251"/>
      <c r="T153" s="25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53" t="s">
        <v>216</v>
      </c>
      <c r="AU153" s="253" t="s">
        <v>87</v>
      </c>
      <c r="AV153" s="13" t="s">
        <v>87</v>
      </c>
      <c r="AW153" s="13" t="s">
        <v>34</v>
      </c>
      <c r="AX153" s="13" t="s">
        <v>77</v>
      </c>
      <c r="AY153" s="253" t="s">
        <v>144</v>
      </c>
    </row>
    <row r="154" s="14" customFormat="1">
      <c r="A154" s="14"/>
      <c r="B154" s="254"/>
      <c r="C154" s="255"/>
      <c r="D154" s="234" t="s">
        <v>216</v>
      </c>
      <c r="E154" s="256" t="s">
        <v>1</v>
      </c>
      <c r="F154" s="257" t="s">
        <v>236</v>
      </c>
      <c r="G154" s="255"/>
      <c r="H154" s="258">
        <v>85.697999999999993</v>
      </c>
      <c r="I154" s="259"/>
      <c r="J154" s="255"/>
      <c r="K154" s="255"/>
      <c r="L154" s="260"/>
      <c r="M154" s="261"/>
      <c r="N154" s="262"/>
      <c r="O154" s="262"/>
      <c r="P154" s="262"/>
      <c r="Q154" s="262"/>
      <c r="R154" s="262"/>
      <c r="S154" s="262"/>
      <c r="T154" s="263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64" t="s">
        <v>216</v>
      </c>
      <c r="AU154" s="264" t="s">
        <v>87</v>
      </c>
      <c r="AV154" s="14" t="s">
        <v>143</v>
      </c>
      <c r="AW154" s="14" t="s">
        <v>34</v>
      </c>
      <c r="AX154" s="14" t="s">
        <v>85</v>
      </c>
      <c r="AY154" s="264" t="s">
        <v>144</v>
      </c>
    </row>
    <row r="155" s="2" customFormat="1" ht="33" customHeight="1">
      <c r="A155" s="39"/>
      <c r="B155" s="40"/>
      <c r="C155" s="220" t="s">
        <v>195</v>
      </c>
      <c r="D155" s="220" t="s">
        <v>147</v>
      </c>
      <c r="E155" s="221" t="s">
        <v>260</v>
      </c>
      <c r="F155" s="222" t="s">
        <v>516</v>
      </c>
      <c r="G155" s="223" t="s">
        <v>257</v>
      </c>
      <c r="H155" s="224">
        <v>154.256</v>
      </c>
      <c r="I155" s="225"/>
      <c r="J155" s="226">
        <f>ROUND(I155*H155,2)</f>
        <v>0</v>
      </c>
      <c r="K155" s="227"/>
      <c r="L155" s="45"/>
      <c r="M155" s="228" t="s">
        <v>1</v>
      </c>
      <c r="N155" s="229" t="s">
        <v>42</v>
      </c>
      <c r="O155" s="92"/>
      <c r="P155" s="230">
        <f>O155*H155</f>
        <v>0</v>
      </c>
      <c r="Q155" s="230">
        <v>0</v>
      </c>
      <c r="R155" s="230">
        <f>Q155*H155</f>
        <v>0</v>
      </c>
      <c r="S155" s="230">
        <v>0</v>
      </c>
      <c r="T155" s="231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32" t="s">
        <v>143</v>
      </c>
      <c r="AT155" s="232" t="s">
        <v>147</v>
      </c>
      <c r="AU155" s="232" t="s">
        <v>87</v>
      </c>
      <c r="AY155" s="18" t="s">
        <v>144</v>
      </c>
      <c r="BE155" s="233">
        <f>IF(N155="základní",J155,0)</f>
        <v>0</v>
      </c>
      <c r="BF155" s="233">
        <f>IF(N155="snížená",J155,0)</f>
        <v>0</v>
      </c>
      <c r="BG155" s="233">
        <f>IF(N155="zákl. přenesená",J155,0)</f>
        <v>0</v>
      </c>
      <c r="BH155" s="233">
        <f>IF(N155="sníž. přenesená",J155,0)</f>
        <v>0</v>
      </c>
      <c r="BI155" s="233">
        <f>IF(N155="nulová",J155,0)</f>
        <v>0</v>
      </c>
      <c r="BJ155" s="18" t="s">
        <v>85</v>
      </c>
      <c r="BK155" s="233">
        <f>ROUND(I155*H155,2)</f>
        <v>0</v>
      </c>
      <c r="BL155" s="18" t="s">
        <v>143</v>
      </c>
      <c r="BM155" s="232" t="s">
        <v>1051</v>
      </c>
    </row>
    <row r="156" s="13" customFormat="1">
      <c r="A156" s="13"/>
      <c r="B156" s="243"/>
      <c r="C156" s="244"/>
      <c r="D156" s="234" t="s">
        <v>216</v>
      </c>
      <c r="E156" s="245" t="s">
        <v>1</v>
      </c>
      <c r="F156" s="246" t="s">
        <v>465</v>
      </c>
      <c r="G156" s="244"/>
      <c r="H156" s="247">
        <v>85.697999999999993</v>
      </c>
      <c r="I156" s="248"/>
      <c r="J156" s="244"/>
      <c r="K156" s="244"/>
      <c r="L156" s="249"/>
      <c r="M156" s="250"/>
      <c r="N156" s="251"/>
      <c r="O156" s="251"/>
      <c r="P156" s="251"/>
      <c r="Q156" s="251"/>
      <c r="R156" s="251"/>
      <c r="S156" s="251"/>
      <c r="T156" s="25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53" t="s">
        <v>216</v>
      </c>
      <c r="AU156" s="253" t="s">
        <v>87</v>
      </c>
      <c r="AV156" s="13" t="s">
        <v>87</v>
      </c>
      <c r="AW156" s="13" t="s">
        <v>34</v>
      </c>
      <c r="AX156" s="13" t="s">
        <v>77</v>
      </c>
      <c r="AY156" s="253" t="s">
        <v>144</v>
      </c>
    </row>
    <row r="157" s="14" customFormat="1">
      <c r="A157" s="14"/>
      <c r="B157" s="254"/>
      <c r="C157" s="255"/>
      <c r="D157" s="234" t="s">
        <v>216</v>
      </c>
      <c r="E157" s="256" t="s">
        <v>1</v>
      </c>
      <c r="F157" s="257" t="s">
        <v>236</v>
      </c>
      <c r="G157" s="255"/>
      <c r="H157" s="258">
        <v>85.697999999999993</v>
      </c>
      <c r="I157" s="259"/>
      <c r="J157" s="255"/>
      <c r="K157" s="255"/>
      <c r="L157" s="260"/>
      <c r="M157" s="261"/>
      <c r="N157" s="262"/>
      <c r="O157" s="262"/>
      <c r="P157" s="262"/>
      <c r="Q157" s="262"/>
      <c r="R157" s="262"/>
      <c r="S157" s="262"/>
      <c r="T157" s="263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64" t="s">
        <v>216</v>
      </c>
      <c r="AU157" s="264" t="s">
        <v>87</v>
      </c>
      <c r="AV157" s="14" t="s">
        <v>143</v>
      </c>
      <c r="AW157" s="14" t="s">
        <v>34</v>
      </c>
      <c r="AX157" s="14" t="s">
        <v>77</v>
      </c>
      <c r="AY157" s="264" t="s">
        <v>144</v>
      </c>
    </row>
    <row r="158" s="13" customFormat="1">
      <c r="A158" s="13"/>
      <c r="B158" s="243"/>
      <c r="C158" s="244"/>
      <c r="D158" s="234" t="s">
        <v>216</v>
      </c>
      <c r="E158" s="245" t="s">
        <v>1</v>
      </c>
      <c r="F158" s="246" t="s">
        <v>1052</v>
      </c>
      <c r="G158" s="244"/>
      <c r="H158" s="247">
        <v>154.256</v>
      </c>
      <c r="I158" s="248"/>
      <c r="J158" s="244"/>
      <c r="K158" s="244"/>
      <c r="L158" s="249"/>
      <c r="M158" s="250"/>
      <c r="N158" s="251"/>
      <c r="O158" s="251"/>
      <c r="P158" s="251"/>
      <c r="Q158" s="251"/>
      <c r="R158" s="251"/>
      <c r="S158" s="251"/>
      <c r="T158" s="25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53" t="s">
        <v>216</v>
      </c>
      <c r="AU158" s="253" t="s">
        <v>87</v>
      </c>
      <c r="AV158" s="13" t="s">
        <v>87</v>
      </c>
      <c r="AW158" s="13" t="s">
        <v>34</v>
      </c>
      <c r="AX158" s="13" t="s">
        <v>85</v>
      </c>
      <c r="AY158" s="253" t="s">
        <v>144</v>
      </c>
    </row>
    <row r="159" s="2" customFormat="1" ht="16.5" customHeight="1">
      <c r="A159" s="39"/>
      <c r="B159" s="40"/>
      <c r="C159" s="220" t="s">
        <v>268</v>
      </c>
      <c r="D159" s="220" t="s">
        <v>147</v>
      </c>
      <c r="E159" s="221" t="s">
        <v>269</v>
      </c>
      <c r="F159" s="222" t="s">
        <v>270</v>
      </c>
      <c r="G159" s="223" t="s">
        <v>229</v>
      </c>
      <c r="H159" s="224">
        <v>85.697999999999993</v>
      </c>
      <c r="I159" s="225"/>
      <c r="J159" s="226">
        <f>ROUND(I159*H159,2)</f>
        <v>0</v>
      </c>
      <c r="K159" s="227"/>
      <c r="L159" s="45"/>
      <c r="M159" s="228" t="s">
        <v>1</v>
      </c>
      <c r="N159" s="229" t="s">
        <v>42</v>
      </c>
      <c r="O159" s="92"/>
      <c r="P159" s="230">
        <f>O159*H159</f>
        <v>0</v>
      </c>
      <c r="Q159" s="230">
        <v>0</v>
      </c>
      <c r="R159" s="230">
        <f>Q159*H159</f>
        <v>0</v>
      </c>
      <c r="S159" s="230">
        <v>0</v>
      </c>
      <c r="T159" s="231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32" t="s">
        <v>143</v>
      </c>
      <c r="AT159" s="232" t="s">
        <v>147</v>
      </c>
      <c r="AU159" s="232" t="s">
        <v>87</v>
      </c>
      <c r="AY159" s="18" t="s">
        <v>144</v>
      </c>
      <c r="BE159" s="233">
        <f>IF(N159="základní",J159,0)</f>
        <v>0</v>
      </c>
      <c r="BF159" s="233">
        <f>IF(N159="snížená",J159,0)</f>
        <v>0</v>
      </c>
      <c r="BG159" s="233">
        <f>IF(N159="zákl. přenesená",J159,0)</f>
        <v>0</v>
      </c>
      <c r="BH159" s="233">
        <f>IF(N159="sníž. přenesená",J159,0)</f>
        <v>0</v>
      </c>
      <c r="BI159" s="233">
        <f>IF(N159="nulová",J159,0)</f>
        <v>0</v>
      </c>
      <c r="BJ159" s="18" t="s">
        <v>85</v>
      </c>
      <c r="BK159" s="233">
        <f>ROUND(I159*H159,2)</f>
        <v>0</v>
      </c>
      <c r="BL159" s="18" t="s">
        <v>143</v>
      </c>
      <c r="BM159" s="232" t="s">
        <v>1053</v>
      </c>
    </row>
    <row r="160" s="13" customFormat="1">
      <c r="A160" s="13"/>
      <c r="B160" s="243"/>
      <c r="C160" s="244"/>
      <c r="D160" s="234" t="s">
        <v>216</v>
      </c>
      <c r="E160" s="245" t="s">
        <v>1</v>
      </c>
      <c r="F160" s="246" t="s">
        <v>465</v>
      </c>
      <c r="G160" s="244"/>
      <c r="H160" s="247">
        <v>85.697999999999993</v>
      </c>
      <c r="I160" s="248"/>
      <c r="J160" s="244"/>
      <c r="K160" s="244"/>
      <c r="L160" s="249"/>
      <c r="M160" s="250"/>
      <c r="N160" s="251"/>
      <c r="O160" s="251"/>
      <c r="P160" s="251"/>
      <c r="Q160" s="251"/>
      <c r="R160" s="251"/>
      <c r="S160" s="251"/>
      <c r="T160" s="25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53" t="s">
        <v>216</v>
      </c>
      <c r="AU160" s="253" t="s">
        <v>87</v>
      </c>
      <c r="AV160" s="13" t="s">
        <v>87</v>
      </c>
      <c r="AW160" s="13" t="s">
        <v>34</v>
      </c>
      <c r="AX160" s="13" t="s">
        <v>77</v>
      </c>
      <c r="AY160" s="253" t="s">
        <v>144</v>
      </c>
    </row>
    <row r="161" s="14" customFormat="1">
      <c r="A161" s="14"/>
      <c r="B161" s="254"/>
      <c r="C161" s="255"/>
      <c r="D161" s="234" t="s">
        <v>216</v>
      </c>
      <c r="E161" s="256" t="s">
        <v>1</v>
      </c>
      <c r="F161" s="257" t="s">
        <v>236</v>
      </c>
      <c r="G161" s="255"/>
      <c r="H161" s="258">
        <v>85.697999999999993</v>
      </c>
      <c r="I161" s="259"/>
      <c r="J161" s="255"/>
      <c r="K161" s="255"/>
      <c r="L161" s="260"/>
      <c r="M161" s="261"/>
      <c r="N161" s="262"/>
      <c r="O161" s="262"/>
      <c r="P161" s="262"/>
      <c r="Q161" s="262"/>
      <c r="R161" s="262"/>
      <c r="S161" s="262"/>
      <c r="T161" s="263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64" t="s">
        <v>216</v>
      </c>
      <c r="AU161" s="264" t="s">
        <v>87</v>
      </c>
      <c r="AV161" s="14" t="s">
        <v>143</v>
      </c>
      <c r="AW161" s="14" t="s">
        <v>34</v>
      </c>
      <c r="AX161" s="14" t="s">
        <v>85</v>
      </c>
      <c r="AY161" s="264" t="s">
        <v>144</v>
      </c>
    </row>
    <row r="162" s="2" customFormat="1" ht="24.15" customHeight="1">
      <c r="A162" s="39"/>
      <c r="B162" s="40"/>
      <c r="C162" s="220" t="s">
        <v>8</v>
      </c>
      <c r="D162" s="220" t="s">
        <v>147</v>
      </c>
      <c r="E162" s="221" t="s">
        <v>519</v>
      </c>
      <c r="F162" s="222" t="s">
        <v>850</v>
      </c>
      <c r="G162" s="223" t="s">
        <v>229</v>
      </c>
      <c r="H162" s="224">
        <v>49.137999999999998</v>
      </c>
      <c r="I162" s="225"/>
      <c r="J162" s="226">
        <f>ROUND(I162*H162,2)</f>
        <v>0</v>
      </c>
      <c r="K162" s="227"/>
      <c r="L162" s="45"/>
      <c r="M162" s="228" t="s">
        <v>1</v>
      </c>
      <c r="N162" s="229" t="s">
        <v>42</v>
      </c>
      <c r="O162" s="92"/>
      <c r="P162" s="230">
        <f>O162*H162</f>
        <v>0</v>
      </c>
      <c r="Q162" s="230">
        <v>0</v>
      </c>
      <c r="R162" s="230">
        <f>Q162*H162</f>
        <v>0</v>
      </c>
      <c r="S162" s="230">
        <v>0</v>
      </c>
      <c r="T162" s="231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32" t="s">
        <v>143</v>
      </c>
      <c r="AT162" s="232" t="s">
        <v>147</v>
      </c>
      <c r="AU162" s="232" t="s">
        <v>87</v>
      </c>
      <c r="AY162" s="18" t="s">
        <v>144</v>
      </c>
      <c r="BE162" s="233">
        <f>IF(N162="základní",J162,0)</f>
        <v>0</v>
      </c>
      <c r="BF162" s="233">
        <f>IF(N162="snížená",J162,0)</f>
        <v>0</v>
      </c>
      <c r="BG162" s="233">
        <f>IF(N162="zákl. přenesená",J162,0)</f>
        <v>0</v>
      </c>
      <c r="BH162" s="233">
        <f>IF(N162="sníž. přenesená",J162,0)</f>
        <v>0</v>
      </c>
      <c r="BI162" s="233">
        <f>IF(N162="nulová",J162,0)</f>
        <v>0</v>
      </c>
      <c r="BJ162" s="18" t="s">
        <v>85</v>
      </c>
      <c r="BK162" s="233">
        <f>ROUND(I162*H162,2)</f>
        <v>0</v>
      </c>
      <c r="BL162" s="18" t="s">
        <v>143</v>
      </c>
      <c r="BM162" s="232" t="s">
        <v>1054</v>
      </c>
    </row>
    <row r="163" s="13" customFormat="1">
      <c r="A163" s="13"/>
      <c r="B163" s="243"/>
      <c r="C163" s="244"/>
      <c r="D163" s="234" t="s">
        <v>216</v>
      </c>
      <c r="E163" s="245" t="s">
        <v>1</v>
      </c>
      <c r="F163" s="246" t="s">
        <v>465</v>
      </c>
      <c r="G163" s="244"/>
      <c r="H163" s="247">
        <v>85.697999999999993</v>
      </c>
      <c r="I163" s="248"/>
      <c r="J163" s="244"/>
      <c r="K163" s="244"/>
      <c r="L163" s="249"/>
      <c r="M163" s="250"/>
      <c r="N163" s="251"/>
      <c r="O163" s="251"/>
      <c r="P163" s="251"/>
      <c r="Q163" s="251"/>
      <c r="R163" s="251"/>
      <c r="S163" s="251"/>
      <c r="T163" s="252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53" t="s">
        <v>216</v>
      </c>
      <c r="AU163" s="253" t="s">
        <v>87</v>
      </c>
      <c r="AV163" s="13" t="s">
        <v>87</v>
      </c>
      <c r="AW163" s="13" t="s">
        <v>34</v>
      </c>
      <c r="AX163" s="13" t="s">
        <v>77</v>
      </c>
      <c r="AY163" s="253" t="s">
        <v>144</v>
      </c>
    </row>
    <row r="164" s="13" customFormat="1">
      <c r="A164" s="13"/>
      <c r="B164" s="243"/>
      <c r="C164" s="244"/>
      <c r="D164" s="234" t="s">
        <v>216</v>
      </c>
      <c r="E164" s="245" t="s">
        <v>1</v>
      </c>
      <c r="F164" s="246" t="s">
        <v>522</v>
      </c>
      <c r="G164" s="244"/>
      <c r="H164" s="247">
        <v>-9.0749999999999993</v>
      </c>
      <c r="I164" s="248"/>
      <c r="J164" s="244"/>
      <c r="K164" s="244"/>
      <c r="L164" s="249"/>
      <c r="M164" s="250"/>
      <c r="N164" s="251"/>
      <c r="O164" s="251"/>
      <c r="P164" s="251"/>
      <c r="Q164" s="251"/>
      <c r="R164" s="251"/>
      <c r="S164" s="251"/>
      <c r="T164" s="252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53" t="s">
        <v>216</v>
      </c>
      <c r="AU164" s="253" t="s">
        <v>87</v>
      </c>
      <c r="AV164" s="13" t="s">
        <v>87</v>
      </c>
      <c r="AW164" s="13" t="s">
        <v>34</v>
      </c>
      <c r="AX164" s="13" t="s">
        <v>77</v>
      </c>
      <c r="AY164" s="253" t="s">
        <v>144</v>
      </c>
    </row>
    <row r="165" s="13" customFormat="1">
      <c r="A165" s="13"/>
      <c r="B165" s="243"/>
      <c r="C165" s="244"/>
      <c r="D165" s="234" t="s">
        <v>216</v>
      </c>
      <c r="E165" s="245" t="s">
        <v>1</v>
      </c>
      <c r="F165" s="246" t="s">
        <v>523</v>
      </c>
      <c r="G165" s="244"/>
      <c r="H165" s="247">
        <v>-1.6499999999999999</v>
      </c>
      <c r="I165" s="248"/>
      <c r="J165" s="244"/>
      <c r="K165" s="244"/>
      <c r="L165" s="249"/>
      <c r="M165" s="250"/>
      <c r="N165" s="251"/>
      <c r="O165" s="251"/>
      <c r="P165" s="251"/>
      <c r="Q165" s="251"/>
      <c r="R165" s="251"/>
      <c r="S165" s="251"/>
      <c r="T165" s="25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53" t="s">
        <v>216</v>
      </c>
      <c r="AU165" s="253" t="s">
        <v>87</v>
      </c>
      <c r="AV165" s="13" t="s">
        <v>87</v>
      </c>
      <c r="AW165" s="13" t="s">
        <v>34</v>
      </c>
      <c r="AX165" s="13" t="s">
        <v>77</v>
      </c>
      <c r="AY165" s="253" t="s">
        <v>144</v>
      </c>
    </row>
    <row r="166" s="13" customFormat="1">
      <c r="A166" s="13"/>
      <c r="B166" s="243"/>
      <c r="C166" s="244"/>
      <c r="D166" s="234" t="s">
        <v>216</v>
      </c>
      <c r="E166" s="245" t="s">
        <v>1</v>
      </c>
      <c r="F166" s="246" t="s">
        <v>1055</v>
      </c>
      <c r="G166" s="244"/>
      <c r="H166" s="247">
        <v>-2</v>
      </c>
      <c r="I166" s="248"/>
      <c r="J166" s="244"/>
      <c r="K166" s="244"/>
      <c r="L166" s="249"/>
      <c r="M166" s="250"/>
      <c r="N166" s="251"/>
      <c r="O166" s="251"/>
      <c r="P166" s="251"/>
      <c r="Q166" s="251"/>
      <c r="R166" s="251"/>
      <c r="S166" s="251"/>
      <c r="T166" s="252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53" t="s">
        <v>216</v>
      </c>
      <c r="AU166" s="253" t="s">
        <v>87</v>
      </c>
      <c r="AV166" s="13" t="s">
        <v>87</v>
      </c>
      <c r="AW166" s="13" t="s">
        <v>34</v>
      </c>
      <c r="AX166" s="13" t="s">
        <v>77</v>
      </c>
      <c r="AY166" s="253" t="s">
        <v>144</v>
      </c>
    </row>
    <row r="167" s="13" customFormat="1">
      <c r="A167" s="13"/>
      <c r="B167" s="243"/>
      <c r="C167" s="244"/>
      <c r="D167" s="234" t="s">
        <v>216</v>
      </c>
      <c r="E167" s="245" t="s">
        <v>1</v>
      </c>
      <c r="F167" s="246" t="s">
        <v>1056</v>
      </c>
      <c r="G167" s="244"/>
      <c r="H167" s="247">
        <v>-23.835000000000001</v>
      </c>
      <c r="I167" s="248"/>
      <c r="J167" s="244"/>
      <c r="K167" s="244"/>
      <c r="L167" s="249"/>
      <c r="M167" s="250"/>
      <c r="N167" s="251"/>
      <c r="O167" s="251"/>
      <c r="P167" s="251"/>
      <c r="Q167" s="251"/>
      <c r="R167" s="251"/>
      <c r="S167" s="251"/>
      <c r="T167" s="25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53" t="s">
        <v>216</v>
      </c>
      <c r="AU167" s="253" t="s">
        <v>87</v>
      </c>
      <c r="AV167" s="13" t="s">
        <v>87</v>
      </c>
      <c r="AW167" s="13" t="s">
        <v>34</v>
      </c>
      <c r="AX167" s="13" t="s">
        <v>77</v>
      </c>
      <c r="AY167" s="253" t="s">
        <v>144</v>
      </c>
    </row>
    <row r="168" s="14" customFormat="1">
      <c r="A168" s="14"/>
      <c r="B168" s="254"/>
      <c r="C168" s="255"/>
      <c r="D168" s="234" t="s">
        <v>216</v>
      </c>
      <c r="E168" s="256" t="s">
        <v>472</v>
      </c>
      <c r="F168" s="257" t="s">
        <v>236</v>
      </c>
      <c r="G168" s="255"/>
      <c r="H168" s="258">
        <v>49.137999999999984</v>
      </c>
      <c r="I168" s="259"/>
      <c r="J168" s="255"/>
      <c r="K168" s="255"/>
      <c r="L168" s="260"/>
      <c r="M168" s="261"/>
      <c r="N168" s="262"/>
      <c r="O168" s="262"/>
      <c r="P168" s="262"/>
      <c r="Q168" s="262"/>
      <c r="R168" s="262"/>
      <c r="S168" s="262"/>
      <c r="T168" s="263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64" t="s">
        <v>216</v>
      </c>
      <c r="AU168" s="264" t="s">
        <v>87</v>
      </c>
      <c r="AV168" s="14" t="s">
        <v>143</v>
      </c>
      <c r="AW168" s="14" t="s">
        <v>34</v>
      </c>
      <c r="AX168" s="14" t="s">
        <v>85</v>
      </c>
      <c r="AY168" s="264" t="s">
        <v>144</v>
      </c>
    </row>
    <row r="169" s="2" customFormat="1" ht="16.5" customHeight="1">
      <c r="A169" s="39"/>
      <c r="B169" s="40"/>
      <c r="C169" s="265" t="s">
        <v>277</v>
      </c>
      <c r="D169" s="265" t="s">
        <v>254</v>
      </c>
      <c r="E169" s="266" t="s">
        <v>524</v>
      </c>
      <c r="F169" s="267" t="s">
        <v>525</v>
      </c>
      <c r="G169" s="268" t="s">
        <v>257</v>
      </c>
      <c r="H169" s="269">
        <v>88.447999999999993</v>
      </c>
      <c r="I169" s="270"/>
      <c r="J169" s="271">
        <f>ROUND(I169*H169,2)</f>
        <v>0</v>
      </c>
      <c r="K169" s="272"/>
      <c r="L169" s="273"/>
      <c r="M169" s="274" t="s">
        <v>1</v>
      </c>
      <c r="N169" s="275" t="s">
        <v>42</v>
      </c>
      <c r="O169" s="92"/>
      <c r="P169" s="230">
        <f>O169*H169</f>
        <v>0</v>
      </c>
      <c r="Q169" s="230">
        <v>0</v>
      </c>
      <c r="R169" s="230">
        <f>Q169*H169</f>
        <v>0</v>
      </c>
      <c r="S169" s="230">
        <v>0</v>
      </c>
      <c r="T169" s="231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32" t="s">
        <v>185</v>
      </c>
      <c r="AT169" s="232" t="s">
        <v>254</v>
      </c>
      <c r="AU169" s="232" t="s">
        <v>87</v>
      </c>
      <c r="AY169" s="18" t="s">
        <v>144</v>
      </c>
      <c r="BE169" s="233">
        <f>IF(N169="základní",J169,0)</f>
        <v>0</v>
      </c>
      <c r="BF169" s="233">
        <f>IF(N169="snížená",J169,0)</f>
        <v>0</v>
      </c>
      <c r="BG169" s="233">
        <f>IF(N169="zákl. přenesená",J169,0)</f>
        <v>0</v>
      </c>
      <c r="BH169" s="233">
        <f>IF(N169="sníž. přenesená",J169,0)</f>
        <v>0</v>
      </c>
      <c r="BI169" s="233">
        <f>IF(N169="nulová",J169,0)</f>
        <v>0</v>
      </c>
      <c r="BJ169" s="18" t="s">
        <v>85</v>
      </c>
      <c r="BK169" s="233">
        <f>ROUND(I169*H169,2)</f>
        <v>0</v>
      </c>
      <c r="BL169" s="18" t="s">
        <v>143</v>
      </c>
      <c r="BM169" s="232" t="s">
        <v>1057</v>
      </c>
    </row>
    <row r="170" s="13" customFormat="1">
      <c r="A170" s="13"/>
      <c r="B170" s="243"/>
      <c r="C170" s="244"/>
      <c r="D170" s="234" t="s">
        <v>216</v>
      </c>
      <c r="E170" s="245" t="s">
        <v>1</v>
      </c>
      <c r="F170" s="246" t="s">
        <v>1058</v>
      </c>
      <c r="G170" s="244"/>
      <c r="H170" s="247">
        <v>88.447999999999993</v>
      </c>
      <c r="I170" s="248"/>
      <c r="J170" s="244"/>
      <c r="K170" s="244"/>
      <c r="L170" s="249"/>
      <c r="M170" s="250"/>
      <c r="N170" s="251"/>
      <c r="O170" s="251"/>
      <c r="P170" s="251"/>
      <c r="Q170" s="251"/>
      <c r="R170" s="251"/>
      <c r="S170" s="251"/>
      <c r="T170" s="25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53" t="s">
        <v>216</v>
      </c>
      <c r="AU170" s="253" t="s">
        <v>87</v>
      </c>
      <c r="AV170" s="13" t="s">
        <v>87</v>
      </c>
      <c r="AW170" s="13" t="s">
        <v>34</v>
      </c>
      <c r="AX170" s="13" t="s">
        <v>85</v>
      </c>
      <c r="AY170" s="253" t="s">
        <v>144</v>
      </c>
    </row>
    <row r="171" s="2" customFormat="1" ht="24.15" customHeight="1">
      <c r="A171" s="39"/>
      <c r="B171" s="40"/>
      <c r="C171" s="220" t="s">
        <v>281</v>
      </c>
      <c r="D171" s="220" t="s">
        <v>147</v>
      </c>
      <c r="E171" s="221" t="s">
        <v>528</v>
      </c>
      <c r="F171" s="222" t="s">
        <v>529</v>
      </c>
      <c r="G171" s="223" t="s">
        <v>229</v>
      </c>
      <c r="H171" s="224">
        <v>9.0749999999999993</v>
      </c>
      <c r="I171" s="225"/>
      <c r="J171" s="226">
        <f>ROUND(I171*H171,2)</f>
        <v>0</v>
      </c>
      <c r="K171" s="227"/>
      <c r="L171" s="45"/>
      <c r="M171" s="228" t="s">
        <v>1</v>
      </c>
      <c r="N171" s="229" t="s">
        <v>42</v>
      </c>
      <c r="O171" s="92"/>
      <c r="P171" s="230">
        <f>O171*H171</f>
        <v>0</v>
      </c>
      <c r="Q171" s="230">
        <v>0</v>
      </c>
      <c r="R171" s="230">
        <f>Q171*H171</f>
        <v>0</v>
      </c>
      <c r="S171" s="230">
        <v>0</v>
      </c>
      <c r="T171" s="231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32" t="s">
        <v>143</v>
      </c>
      <c r="AT171" s="232" t="s">
        <v>147</v>
      </c>
      <c r="AU171" s="232" t="s">
        <v>87</v>
      </c>
      <c r="AY171" s="18" t="s">
        <v>144</v>
      </c>
      <c r="BE171" s="233">
        <f>IF(N171="základní",J171,0)</f>
        <v>0</v>
      </c>
      <c r="BF171" s="233">
        <f>IF(N171="snížená",J171,0)</f>
        <v>0</v>
      </c>
      <c r="BG171" s="233">
        <f>IF(N171="zákl. přenesená",J171,0)</f>
        <v>0</v>
      </c>
      <c r="BH171" s="233">
        <f>IF(N171="sníž. přenesená",J171,0)</f>
        <v>0</v>
      </c>
      <c r="BI171" s="233">
        <f>IF(N171="nulová",J171,0)</f>
        <v>0</v>
      </c>
      <c r="BJ171" s="18" t="s">
        <v>85</v>
      </c>
      <c r="BK171" s="233">
        <f>ROUND(I171*H171,2)</f>
        <v>0</v>
      </c>
      <c r="BL171" s="18" t="s">
        <v>143</v>
      </c>
      <c r="BM171" s="232" t="s">
        <v>1059</v>
      </c>
    </row>
    <row r="172" s="13" customFormat="1">
      <c r="A172" s="13"/>
      <c r="B172" s="243"/>
      <c r="C172" s="244"/>
      <c r="D172" s="234" t="s">
        <v>216</v>
      </c>
      <c r="E172" s="245" t="s">
        <v>1</v>
      </c>
      <c r="F172" s="246" t="s">
        <v>1060</v>
      </c>
      <c r="G172" s="244"/>
      <c r="H172" s="247">
        <v>9.0749999999999993</v>
      </c>
      <c r="I172" s="248"/>
      <c r="J172" s="244"/>
      <c r="K172" s="244"/>
      <c r="L172" s="249"/>
      <c r="M172" s="250"/>
      <c r="N172" s="251"/>
      <c r="O172" s="251"/>
      <c r="P172" s="251"/>
      <c r="Q172" s="251"/>
      <c r="R172" s="251"/>
      <c r="S172" s="251"/>
      <c r="T172" s="252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53" t="s">
        <v>216</v>
      </c>
      <c r="AU172" s="253" t="s">
        <v>87</v>
      </c>
      <c r="AV172" s="13" t="s">
        <v>87</v>
      </c>
      <c r="AW172" s="13" t="s">
        <v>34</v>
      </c>
      <c r="AX172" s="13" t="s">
        <v>77</v>
      </c>
      <c r="AY172" s="253" t="s">
        <v>144</v>
      </c>
    </row>
    <row r="173" s="14" customFormat="1">
      <c r="A173" s="14"/>
      <c r="B173" s="254"/>
      <c r="C173" s="255"/>
      <c r="D173" s="234" t="s">
        <v>216</v>
      </c>
      <c r="E173" s="256" t="s">
        <v>468</v>
      </c>
      <c r="F173" s="257" t="s">
        <v>236</v>
      </c>
      <c r="G173" s="255"/>
      <c r="H173" s="258">
        <v>9.0749999999999993</v>
      </c>
      <c r="I173" s="259"/>
      <c r="J173" s="255"/>
      <c r="K173" s="255"/>
      <c r="L173" s="260"/>
      <c r="M173" s="261"/>
      <c r="N173" s="262"/>
      <c r="O173" s="262"/>
      <c r="P173" s="262"/>
      <c r="Q173" s="262"/>
      <c r="R173" s="262"/>
      <c r="S173" s="262"/>
      <c r="T173" s="263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64" t="s">
        <v>216</v>
      </c>
      <c r="AU173" s="264" t="s">
        <v>87</v>
      </c>
      <c r="AV173" s="14" t="s">
        <v>143</v>
      </c>
      <c r="AW173" s="14" t="s">
        <v>34</v>
      </c>
      <c r="AX173" s="14" t="s">
        <v>85</v>
      </c>
      <c r="AY173" s="264" t="s">
        <v>144</v>
      </c>
    </row>
    <row r="174" s="2" customFormat="1" ht="16.5" customHeight="1">
      <c r="A174" s="39"/>
      <c r="B174" s="40"/>
      <c r="C174" s="265" t="s">
        <v>286</v>
      </c>
      <c r="D174" s="265" t="s">
        <v>254</v>
      </c>
      <c r="E174" s="266" t="s">
        <v>533</v>
      </c>
      <c r="F174" s="267" t="s">
        <v>534</v>
      </c>
      <c r="G174" s="268" t="s">
        <v>257</v>
      </c>
      <c r="H174" s="269">
        <v>18.149999999999999</v>
      </c>
      <c r="I174" s="270"/>
      <c r="J174" s="271">
        <f>ROUND(I174*H174,2)</f>
        <v>0</v>
      </c>
      <c r="K174" s="272"/>
      <c r="L174" s="273"/>
      <c r="M174" s="274" t="s">
        <v>1</v>
      </c>
      <c r="N174" s="275" t="s">
        <v>42</v>
      </c>
      <c r="O174" s="92"/>
      <c r="P174" s="230">
        <f>O174*H174</f>
        <v>0</v>
      </c>
      <c r="Q174" s="230">
        <v>0</v>
      </c>
      <c r="R174" s="230">
        <f>Q174*H174</f>
        <v>0</v>
      </c>
      <c r="S174" s="230">
        <v>0</v>
      </c>
      <c r="T174" s="231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32" t="s">
        <v>185</v>
      </c>
      <c r="AT174" s="232" t="s">
        <v>254</v>
      </c>
      <c r="AU174" s="232" t="s">
        <v>87</v>
      </c>
      <c r="AY174" s="18" t="s">
        <v>144</v>
      </c>
      <c r="BE174" s="233">
        <f>IF(N174="základní",J174,0)</f>
        <v>0</v>
      </c>
      <c r="BF174" s="233">
        <f>IF(N174="snížená",J174,0)</f>
        <v>0</v>
      </c>
      <c r="BG174" s="233">
        <f>IF(N174="zákl. přenesená",J174,0)</f>
        <v>0</v>
      </c>
      <c r="BH174" s="233">
        <f>IF(N174="sníž. přenesená",J174,0)</f>
        <v>0</v>
      </c>
      <c r="BI174" s="233">
        <f>IF(N174="nulová",J174,0)</f>
        <v>0</v>
      </c>
      <c r="BJ174" s="18" t="s">
        <v>85</v>
      </c>
      <c r="BK174" s="233">
        <f>ROUND(I174*H174,2)</f>
        <v>0</v>
      </c>
      <c r="BL174" s="18" t="s">
        <v>143</v>
      </c>
      <c r="BM174" s="232" t="s">
        <v>1061</v>
      </c>
    </row>
    <row r="175" s="13" customFormat="1">
      <c r="A175" s="13"/>
      <c r="B175" s="243"/>
      <c r="C175" s="244"/>
      <c r="D175" s="234" t="s">
        <v>216</v>
      </c>
      <c r="E175" s="245" t="s">
        <v>1</v>
      </c>
      <c r="F175" s="246" t="s">
        <v>1062</v>
      </c>
      <c r="G175" s="244"/>
      <c r="H175" s="247">
        <v>18.149999999999999</v>
      </c>
      <c r="I175" s="248"/>
      <c r="J175" s="244"/>
      <c r="K175" s="244"/>
      <c r="L175" s="249"/>
      <c r="M175" s="250"/>
      <c r="N175" s="251"/>
      <c r="O175" s="251"/>
      <c r="P175" s="251"/>
      <c r="Q175" s="251"/>
      <c r="R175" s="251"/>
      <c r="S175" s="251"/>
      <c r="T175" s="25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53" t="s">
        <v>216</v>
      </c>
      <c r="AU175" s="253" t="s">
        <v>87</v>
      </c>
      <c r="AV175" s="13" t="s">
        <v>87</v>
      </c>
      <c r="AW175" s="13" t="s">
        <v>34</v>
      </c>
      <c r="AX175" s="13" t="s">
        <v>85</v>
      </c>
      <c r="AY175" s="253" t="s">
        <v>144</v>
      </c>
    </row>
    <row r="176" s="2" customFormat="1" ht="37.8" customHeight="1">
      <c r="A176" s="39"/>
      <c r="B176" s="40"/>
      <c r="C176" s="220" t="s">
        <v>290</v>
      </c>
      <c r="D176" s="220" t="s">
        <v>147</v>
      </c>
      <c r="E176" s="221" t="s">
        <v>537</v>
      </c>
      <c r="F176" s="222" t="s">
        <v>538</v>
      </c>
      <c r="G176" s="223" t="s">
        <v>229</v>
      </c>
      <c r="H176" s="224">
        <v>59.863</v>
      </c>
      <c r="I176" s="225"/>
      <c r="J176" s="226">
        <f>ROUND(I176*H176,2)</f>
        <v>0</v>
      </c>
      <c r="K176" s="227"/>
      <c r="L176" s="45"/>
      <c r="M176" s="228" t="s">
        <v>1</v>
      </c>
      <c r="N176" s="229" t="s">
        <v>42</v>
      </c>
      <c r="O176" s="92"/>
      <c r="P176" s="230">
        <f>O176*H176</f>
        <v>0</v>
      </c>
      <c r="Q176" s="230">
        <v>0</v>
      </c>
      <c r="R176" s="230">
        <f>Q176*H176</f>
        <v>0</v>
      </c>
      <c r="S176" s="230">
        <v>0</v>
      </c>
      <c r="T176" s="231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32" t="s">
        <v>143</v>
      </c>
      <c r="AT176" s="232" t="s">
        <v>147</v>
      </c>
      <c r="AU176" s="232" t="s">
        <v>87</v>
      </c>
      <c r="AY176" s="18" t="s">
        <v>144</v>
      </c>
      <c r="BE176" s="233">
        <f>IF(N176="základní",J176,0)</f>
        <v>0</v>
      </c>
      <c r="BF176" s="233">
        <f>IF(N176="snížená",J176,0)</f>
        <v>0</v>
      </c>
      <c r="BG176" s="233">
        <f>IF(N176="zákl. přenesená",J176,0)</f>
        <v>0</v>
      </c>
      <c r="BH176" s="233">
        <f>IF(N176="sníž. přenesená",J176,0)</f>
        <v>0</v>
      </c>
      <c r="BI176" s="233">
        <f>IF(N176="nulová",J176,0)</f>
        <v>0</v>
      </c>
      <c r="BJ176" s="18" t="s">
        <v>85</v>
      </c>
      <c r="BK176" s="233">
        <f>ROUND(I176*H176,2)</f>
        <v>0</v>
      </c>
      <c r="BL176" s="18" t="s">
        <v>143</v>
      </c>
      <c r="BM176" s="232" t="s">
        <v>1063</v>
      </c>
    </row>
    <row r="177" s="16" customFormat="1">
      <c r="A177" s="16"/>
      <c r="B177" s="295"/>
      <c r="C177" s="296"/>
      <c r="D177" s="234" t="s">
        <v>216</v>
      </c>
      <c r="E177" s="297" t="s">
        <v>1</v>
      </c>
      <c r="F177" s="298" t="s">
        <v>862</v>
      </c>
      <c r="G177" s="296"/>
      <c r="H177" s="297" t="s">
        <v>1</v>
      </c>
      <c r="I177" s="299"/>
      <c r="J177" s="296"/>
      <c r="K177" s="296"/>
      <c r="L177" s="300"/>
      <c r="M177" s="301"/>
      <c r="N177" s="302"/>
      <c r="O177" s="302"/>
      <c r="P177" s="302"/>
      <c r="Q177" s="302"/>
      <c r="R177" s="302"/>
      <c r="S177" s="302"/>
      <c r="T177" s="303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T177" s="304" t="s">
        <v>216</v>
      </c>
      <c r="AU177" s="304" t="s">
        <v>87</v>
      </c>
      <c r="AV177" s="16" t="s">
        <v>85</v>
      </c>
      <c r="AW177" s="16" t="s">
        <v>34</v>
      </c>
      <c r="AX177" s="16" t="s">
        <v>77</v>
      </c>
      <c r="AY177" s="304" t="s">
        <v>144</v>
      </c>
    </row>
    <row r="178" s="13" customFormat="1">
      <c r="A178" s="13"/>
      <c r="B178" s="243"/>
      <c r="C178" s="244"/>
      <c r="D178" s="234" t="s">
        <v>216</v>
      </c>
      <c r="E178" s="245" t="s">
        <v>1</v>
      </c>
      <c r="F178" s="246" t="s">
        <v>468</v>
      </c>
      <c r="G178" s="244"/>
      <c r="H178" s="247">
        <v>9.0749999999999993</v>
      </c>
      <c r="I178" s="248"/>
      <c r="J178" s="244"/>
      <c r="K178" s="244"/>
      <c r="L178" s="249"/>
      <c r="M178" s="250"/>
      <c r="N178" s="251"/>
      <c r="O178" s="251"/>
      <c r="P178" s="251"/>
      <c r="Q178" s="251"/>
      <c r="R178" s="251"/>
      <c r="S178" s="251"/>
      <c r="T178" s="25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53" t="s">
        <v>216</v>
      </c>
      <c r="AU178" s="253" t="s">
        <v>87</v>
      </c>
      <c r="AV178" s="13" t="s">
        <v>87</v>
      </c>
      <c r="AW178" s="13" t="s">
        <v>34</v>
      </c>
      <c r="AX178" s="13" t="s">
        <v>77</v>
      </c>
      <c r="AY178" s="253" t="s">
        <v>144</v>
      </c>
    </row>
    <row r="179" s="13" customFormat="1">
      <c r="A179" s="13"/>
      <c r="B179" s="243"/>
      <c r="C179" s="244"/>
      <c r="D179" s="234" t="s">
        <v>216</v>
      </c>
      <c r="E179" s="245" t="s">
        <v>1</v>
      </c>
      <c r="F179" s="246" t="s">
        <v>470</v>
      </c>
      <c r="G179" s="244"/>
      <c r="H179" s="247">
        <v>1.6499999999999999</v>
      </c>
      <c r="I179" s="248"/>
      <c r="J179" s="244"/>
      <c r="K179" s="244"/>
      <c r="L179" s="249"/>
      <c r="M179" s="250"/>
      <c r="N179" s="251"/>
      <c r="O179" s="251"/>
      <c r="P179" s="251"/>
      <c r="Q179" s="251"/>
      <c r="R179" s="251"/>
      <c r="S179" s="251"/>
      <c r="T179" s="252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53" t="s">
        <v>216</v>
      </c>
      <c r="AU179" s="253" t="s">
        <v>87</v>
      </c>
      <c r="AV179" s="13" t="s">
        <v>87</v>
      </c>
      <c r="AW179" s="13" t="s">
        <v>34</v>
      </c>
      <c r="AX179" s="13" t="s">
        <v>77</v>
      </c>
      <c r="AY179" s="253" t="s">
        <v>144</v>
      </c>
    </row>
    <row r="180" s="13" customFormat="1">
      <c r="A180" s="13"/>
      <c r="B180" s="243"/>
      <c r="C180" s="244"/>
      <c r="D180" s="234" t="s">
        <v>216</v>
      </c>
      <c r="E180" s="245" t="s">
        <v>1</v>
      </c>
      <c r="F180" s="246" t="s">
        <v>472</v>
      </c>
      <c r="G180" s="244"/>
      <c r="H180" s="247">
        <v>49.137999999999998</v>
      </c>
      <c r="I180" s="248"/>
      <c r="J180" s="244"/>
      <c r="K180" s="244"/>
      <c r="L180" s="249"/>
      <c r="M180" s="250"/>
      <c r="N180" s="251"/>
      <c r="O180" s="251"/>
      <c r="P180" s="251"/>
      <c r="Q180" s="251"/>
      <c r="R180" s="251"/>
      <c r="S180" s="251"/>
      <c r="T180" s="252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53" t="s">
        <v>216</v>
      </c>
      <c r="AU180" s="253" t="s">
        <v>87</v>
      </c>
      <c r="AV180" s="13" t="s">
        <v>87</v>
      </c>
      <c r="AW180" s="13" t="s">
        <v>34</v>
      </c>
      <c r="AX180" s="13" t="s">
        <v>77</v>
      </c>
      <c r="AY180" s="253" t="s">
        <v>144</v>
      </c>
    </row>
    <row r="181" s="14" customFormat="1">
      <c r="A181" s="14"/>
      <c r="B181" s="254"/>
      <c r="C181" s="255"/>
      <c r="D181" s="234" t="s">
        <v>216</v>
      </c>
      <c r="E181" s="256" t="s">
        <v>1</v>
      </c>
      <c r="F181" s="257" t="s">
        <v>236</v>
      </c>
      <c r="G181" s="255"/>
      <c r="H181" s="258">
        <v>59.863</v>
      </c>
      <c r="I181" s="259"/>
      <c r="J181" s="255"/>
      <c r="K181" s="255"/>
      <c r="L181" s="260"/>
      <c r="M181" s="261"/>
      <c r="N181" s="262"/>
      <c r="O181" s="262"/>
      <c r="P181" s="262"/>
      <c r="Q181" s="262"/>
      <c r="R181" s="262"/>
      <c r="S181" s="262"/>
      <c r="T181" s="263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64" t="s">
        <v>216</v>
      </c>
      <c r="AU181" s="264" t="s">
        <v>87</v>
      </c>
      <c r="AV181" s="14" t="s">
        <v>143</v>
      </c>
      <c r="AW181" s="14" t="s">
        <v>34</v>
      </c>
      <c r="AX181" s="14" t="s">
        <v>85</v>
      </c>
      <c r="AY181" s="264" t="s">
        <v>144</v>
      </c>
    </row>
    <row r="182" s="12" customFormat="1" ht="22.8" customHeight="1">
      <c r="A182" s="12"/>
      <c r="B182" s="204"/>
      <c r="C182" s="205"/>
      <c r="D182" s="206" t="s">
        <v>76</v>
      </c>
      <c r="E182" s="218" t="s">
        <v>87</v>
      </c>
      <c r="F182" s="218" t="s">
        <v>405</v>
      </c>
      <c r="G182" s="205"/>
      <c r="H182" s="205"/>
      <c r="I182" s="208"/>
      <c r="J182" s="219">
        <f>BK182</f>
        <v>0</v>
      </c>
      <c r="K182" s="205"/>
      <c r="L182" s="210"/>
      <c r="M182" s="211"/>
      <c r="N182" s="212"/>
      <c r="O182" s="212"/>
      <c r="P182" s="213">
        <f>P183</f>
        <v>0</v>
      </c>
      <c r="Q182" s="212"/>
      <c r="R182" s="213">
        <f>R183</f>
        <v>3.3773850000000003</v>
      </c>
      <c r="S182" s="212"/>
      <c r="T182" s="214">
        <f>T183</f>
        <v>0</v>
      </c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R182" s="215" t="s">
        <v>85</v>
      </c>
      <c r="AT182" s="216" t="s">
        <v>76</v>
      </c>
      <c r="AU182" s="216" t="s">
        <v>85</v>
      </c>
      <c r="AY182" s="215" t="s">
        <v>144</v>
      </c>
      <c r="BK182" s="217">
        <f>BK183</f>
        <v>0</v>
      </c>
    </row>
    <row r="183" s="2" customFormat="1" ht="37.8" customHeight="1">
      <c r="A183" s="39"/>
      <c r="B183" s="40"/>
      <c r="C183" s="220" t="s">
        <v>294</v>
      </c>
      <c r="D183" s="220" t="s">
        <v>147</v>
      </c>
      <c r="E183" s="221" t="s">
        <v>541</v>
      </c>
      <c r="F183" s="222" t="s">
        <v>542</v>
      </c>
      <c r="G183" s="223" t="s">
        <v>224</v>
      </c>
      <c r="H183" s="224">
        <v>16.5</v>
      </c>
      <c r="I183" s="225"/>
      <c r="J183" s="226">
        <f>ROUND(I183*H183,2)</f>
        <v>0</v>
      </c>
      <c r="K183" s="227"/>
      <c r="L183" s="45"/>
      <c r="M183" s="228" t="s">
        <v>1</v>
      </c>
      <c r="N183" s="229" t="s">
        <v>42</v>
      </c>
      <c r="O183" s="92"/>
      <c r="P183" s="230">
        <f>O183*H183</f>
        <v>0</v>
      </c>
      <c r="Q183" s="230">
        <v>0.20469000000000001</v>
      </c>
      <c r="R183" s="230">
        <f>Q183*H183</f>
        <v>3.3773850000000003</v>
      </c>
      <c r="S183" s="230">
        <v>0</v>
      </c>
      <c r="T183" s="231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32" t="s">
        <v>143</v>
      </c>
      <c r="AT183" s="232" t="s">
        <v>147</v>
      </c>
      <c r="AU183" s="232" t="s">
        <v>87</v>
      </c>
      <c r="AY183" s="18" t="s">
        <v>144</v>
      </c>
      <c r="BE183" s="233">
        <f>IF(N183="základní",J183,0)</f>
        <v>0</v>
      </c>
      <c r="BF183" s="233">
        <f>IF(N183="snížená",J183,0)</f>
        <v>0</v>
      </c>
      <c r="BG183" s="233">
        <f>IF(N183="zákl. přenesená",J183,0)</f>
        <v>0</v>
      </c>
      <c r="BH183" s="233">
        <f>IF(N183="sníž. přenesená",J183,0)</f>
        <v>0</v>
      </c>
      <c r="BI183" s="233">
        <f>IF(N183="nulová",J183,0)</f>
        <v>0</v>
      </c>
      <c r="BJ183" s="18" t="s">
        <v>85</v>
      </c>
      <c r="BK183" s="233">
        <f>ROUND(I183*H183,2)</f>
        <v>0</v>
      </c>
      <c r="BL183" s="18" t="s">
        <v>143</v>
      </c>
      <c r="BM183" s="232" t="s">
        <v>1064</v>
      </c>
    </row>
    <row r="184" s="12" customFormat="1" ht="22.8" customHeight="1">
      <c r="A184" s="12"/>
      <c r="B184" s="204"/>
      <c r="C184" s="205"/>
      <c r="D184" s="206" t="s">
        <v>76</v>
      </c>
      <c r="E184" s="218" t="s">
        <v>143</v>
      </c>
      <c r="F184" s="218" t="s">
        <v>545</v>
      </c>
      <c r="G184" s="205"/>
      <c r="H184" s="205"/>
      <c r="I184" s="208"/>
      <c r="J184" s="219">
        <f>BK184</f>
        <v>0</v>
      </c>
      <c r="K184" s="205"/>
      <c r="L184" s="210"/>
      <c r="M184" s="211"/>
      <c r="N184" s="212"/>
      <c r="O184" s="212"/>
      <c r="P184" s="213">
        <f>SUM(P185:P197)</f>
        <v>0</v>
      </c>
      <c r="Q184" s="212"/>
      <c r="R184" s="213">
        <f>SUM(R185:R197)</f>
        <v>8.8057238499999997</v>
      </c>
      <c r="S184" s="212"/>
      <c r="T184" s="214">
        <f>SUM(T185:T197)</f>
        <v>0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R184" s="215" t="s">
        <v>85</v>
      </c>
      <c r="AT184" s="216" t="s">
        <v>76</v>
      </c>
      <c r="AU184" s="216" t="s">
        <v>85</v>
      </c>
      <c r="AY184" s="215" t="s">
        <v>144</v>
      </c>
      <c r="BK184" s="217">
        <f>SUM(BK185:BK197)</f>
        <v>0</v>
      </c>
    </row>
    <row r="185" s="2" customFormat="1" ht="24.15" customHeight="1">
      <c r="A185" s="39"/>
      <c r="B185" s="40"/>
      <c r="C185" s="220" t="s">
        <v>298</v>
      </c>
      <c r="D185" s="220" t="s">
        <v>147</v>
      </c>
      <c r="E185" s="221" t="s">
        <v>546</v>
      </c>
      <c r="F185" s="222" t="s">
        <v>547</v>
      </c>
      <c r="G185" s="223" t="s">
        <v>229</v>
      </c>
      <c r="H185" s="224">
        <v>1.6499999999999999</v>
      </c>
      <c r="I185" s="225"/>
      <c r="J185" s="226">
        <f>ROUND(I185*H185,2)</f>
        <v>0</v>
      </c>
      <c r="K185" s="227"/>
      <c r="L185" s="45"/>
      <c r="M185" s="228" t="s">
        <v>1</v>
      </c>
      <c r="N185" s="229" t="s">
        <v>42</v>
      </c>
      <c r="O185" s="92"/>
      <c r="P185" s="230">
        <f>O185*H185</f>
        <v>0</v>
      </c>
      <c r="Q185" s="230">
        <v>1.8907700000000001</v>
      </c>
      <c r="R185" s="230">
        <f>Q185*H185</f>
        <v>3.1197705</v>
      </c>
      <c r="S185" s="230">
        <v>0</v>
      </c>
      <c r="T185" s="231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32" t="s">
        <v>143</v>
      </c>
      <c r="AT185" s="232" t="s">
        <v>147</v>
      </c>
      <c r="AU185" s="232" t="s">
        <v>87</v>
      </c>
      <c r="AY185" s="18" t="s">
        <v>144</v>
      </c>
      <c r="BE185" s="233">
        <f>IF(N185="základní",J185,0)</f>
        <v>0</v>
      </c>
      <c r="BF185" s="233">
        <f>IF(N185="snížená",J185,0)</f>
        <v>0</v>
      </c>
      <c r="BG185" s="233">
        <f>IF(N185="zákl. přenesená",J185,0)</f>
        <v>0</v>
      </c>
      <c r="BH185" s="233">
        <f>IF(N185="sníž. přenesená",J185,0)</f>
        <v>0</v>
      </c>
      <c r="BI185" s="233">
        <f>IF(N185="nulová",J185,0)</f>
        <v>0</v>
      </c>
      <c r="BJ185" s="18" t="s">
        <v>85</v>
      </c>
      <c r="BK185" s="233">
        <f>ROUND(I185*H185,2)</f>
        <v>0</v>
      </c>
      <c r="BL185" s="18" t="s">
        <v>143</v>
      </c>
      <c r="BM185" s="232" t="s">
        <v>1065</v>
      </c>
    </row>
    <row r="186" s="13" customFormat="1">
      <c r="A186" s="13"/>
      <c r="B186" s="243"/>
      <c r="C186" s="244"/>
      <c r="D186" s="234" t="s">
        <v>216</v>
      </c>
      <c r="E186" s="245" t="s">
        <v>1</v>
      </c>
      <c r="F186" s="246" t="s">
        <v>1066</v>
      </c>
      <c r="G186" s="244"/>
      <c r="H186" s="247">
        <v>1.6499999999999999</v>
      </c>
      <c r="I186" s="248"/>
      <c r="J186" s="244"/>
      <c r="K186" s="244"/>
      <c r="L186" s="249"/>
      <c r="M186" s="250"/>
      <c r="N186" s="251"/>
      <c r="O186" s="251"/>
      <c r="P186" s="251"/>
      <c r="Q186" s="251"/>
      <c r="R186" s="251"/>
      <c r="S186" s="251"/>
      <c r="T186" s="252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53" t="s">
        <v>216</v>
      </c>
      <c r="AU186" s="253" t="s">
        <v>87</v>
      </c>
      <c r="AV186" s="13" t="s">
        <v>87</v>
      </c>
      <c r="AW186" s="13" t="s">
        <v>34</v>
      </c>
      <c r="AX186" s="13" t="s">
        <v>77</v>
      </c>
      <c r="AY186" s="253" t="s">
        <v>144</v>
      </c>
    </row>
    <row r="187" s="14" customFormat="1">
      <c r="A187" s="14"/>
      <c r="B187" s="254"/>
      <c r="C187" s="255"/>
      <c r="D187" s="234" t="s">
        <v>216</v>
      </c>
      <c r="E187" s="256" t="s">
        <v>470</v>
      </c>
      <c r="F187" s="257" t="s">
        <v>236</v>
      </c>
      <c r="G187" s="255"/>
      <c r="H187" s="258">
        <v>1.6499999999999999</v>
      </c>
      <c r="I187" s="259"/>
      <c r="J187" s="255"/>
      <c r="K187" s="255"/>
      <c r="L187" s="260"/>
      <c r="M187" s="261"/>
      <c r="N187" s="262"/>
      <c r="O187" s="262"/>
      <c r="P187" s="262"/>
      <c r="Q187" s="262"/>
      <c r="R187" s="262"/>
      <c r="S187" s="262"/>
      <c r="T187" s="263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64" t="s">
        <v>216</v>
      </c>
      <c r="AU187" s="264" t="s">
        <v>87</v>
      </c>
      <c r="AV187" s="14" t="s">
        <v>143</v>
      </c>
      <c r="AW187" s="14" t="s">
        <v>34</v>
      </c>
      <c r="AX187" s="14" t="s">
        <v>85</v>
      </c>
      <c r="AY187" s="264" t="s">
        <v>144</v>
      </c>
    </row>
    <row r="188" s="2" customFormat="1" ht="33" customHeight="1">
      <c r="A188" s="39"/>
      <c r="B188" s="40"/>
      <c r="C188" s="220" t="s">
        <v>304</v>
      </c>
      <c r="D188" s="220" t="s">
        <v>147</v>
      </c>
      <c r="E188" s="221" t="s">
        <v>1067</v>
      </c>
      <c r="F188" s="222" t="s">
        <v>1068</v>
      </c>
      <c r="G188" s="223" t="s">
        <v>229</v>
      </c>
      <c r="H188" s="224">
        <v>3.4980000000000002</v>
      </c>
      <c r="I188" s="225"/>
      <c r="J188" s="226">
        <f>ROUND(I188*H188,2)</f>
        <v>0</v>
      </c>
      <c r="K188" s="227"/>
      <c r="L188" s="45"/>
      <c r="M188" s="228" t="s">
        <v>1</v>
      </c>
      <c r="N188" s="229" t="s">
        <v>42</v>
      </c>
      <c r="O188" s="92"/>
      <c r="P188" s="230">
        <f>O188*H188</f>
        <v>0</v>
      </c>
      <c r="Q188" s="230">
        <v>0</v>
      </c>
      <c r="R188" s="230">
        <f>Q188*H188</f>
        <v>0</v>
      </c>
      <c r="S188" s="230">
        <v>0</v>
      </c>
      <c r="T188" s="231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32" t="s">
        <v>143</v>
      </c>
      <c r="AT188" s="232" t="s">
        <v>147</v>
      </c>
      <c r="AU188" s="232" t="s">
        <v>87</v>
      </c>
      <c r="AY188" s="18" t="s">
        <v>144</v>
      </c>
      <c r="BE188" s="233">
        <f>IF(N188="základní",J188,0)</f>
        <v>0</v>
      </c>
      <c r="BF188" s="233">
        <f>IF(N188="snížená",J188,0)</f>
        <v>0</v>
      </c>
      <c r="BG188" s="233">
        <f>IF(N188="zákl. přenesená",J188,0)</f>
        <v>0</v>
      </c>
      <c r="BH188" s="233">
        <f>IF(N188="sníž. přenesená",J188,0)</f>
        <v>0</v>
      </c>
      <c r="BI188" s="233">
        <f>IF(N188="nulová",J188,0)</f>
        <v>0</v>
      </c>
      <c r="BJ188" s="18" t="s">
        <v>85</v>
      </c>
      <c r="BK188" s="233">
        <f>ROUND(I188*H188,2)</f>
        <v>0</v>
      </c>
      <c r="BL188" s="18" t="s">
        <v>143</v>
      </c>
      <c r="BM188" s="232" t="s">
        <v>1069</v>
      </c>
    </row>
    <row r="189" s="13" customFormat="1">
      <c r="A189" s="13"/>
      <c r="B189" s="243"/>
      <c r="C189" s="244"/>
      <c r="D189" s="234" t="s">
        <v>216</v>
      </c>
      <c r="E189" s="245" t="s">
        <v>1</v>
      </c>
      <c r="F189" s="246" t="s">
        <v>1070</v>
      </c>
      <c r="G189" s="244"/>
      <c r="H189" s="247">
        <v>3.4980000000000002</v>
      </c>
      <c r="I189" s="248"/>
      <c r="J189" s="244"/>
      <c r="K189" s="244"/>
      <c r="L189" s="249"/>
      <c r="M189" s="250"/>
      <c r="N189" s="251"/>
      <c r="O189" s="251"/>
      <c r="P189" s="251"/>
      <c r="Q189" s="251"/>
      <c r="R189" s="251"/>
      <c r="S189" s="251"/>
      <c r="T189" s="252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53" t="s">
        <v>216</v>
      </c>
      <c r="AU189" s="253" t="s">
        <v>87</v>
      </c>
      <c r="AV189" s="13" t="s">
        <v>87</v>
      </c>
      <c r="AW189" s="13" t="s">
        <v>34</v>
      </c>
      <c r="AX189" s="13" t="s">
        <v>85</v>
      </c>
      <c r="AY189" s="253" t="s">
        <v>144</v>
      </c>
    </row>
    <row r="190" s="2" customFormat="1" ht="21.75" customHeight="1">
      <c r="A190" s="39"/>
      <c r="B190" s="40"/>
      <c r="C190" s="220" t="s">
        <v>308</v>
      </c>
      <c r="D190" s="220" t="s">
        <v>147</v>
      </c>
      <c r="E190" s="221" t="s">
        <v>1071</v>
      </c>
      <c r="F190" s="222" t="s">
        <v>1072</v>
      </c>
      <c r="G190" s="223" t="s">
        <v>214</v>
      </c>
      <c r="H190" s="224">
        <v>17.489999999999998</v>
      </c>
      <c r="I190" s="225"/>
      <c r="J190" s="226">
        <f>ROUND(I190*H190,2)</f>
        <v>0</v>
      </c>
      <c r="K190" s="227"/>
      <c r="L190" s="45"/>
      <c r="M190" s="228" t="s">
        <v>1</v>
      </c>
      <c r="N190" s="229" t="s">
        <v>42</v>
      </c>
      <c r="O190" s="92"/>
      <c r="P190" s="230">
        <f>O190*H190</f>
        <v>0</v>
      </c>
      <c r="Q190" s="230">
        <v>0</v>
      </c>
      <c r="R190" s="230">
        <f>Q190*H190</f>
        <v>0</v>
      </c>
      <c r="S190" s="230">
        <v>0</v>
      </c>
      <c r="T190" s="231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32" t="s">
        <v>143</v>
      </c>
      <c r="AT190" s="232" t="s">
        <v>147</v>
      </c>
      <c r="AU190" s="232" t="s">
        <v>87</v>
      </c>
      <c r="AY190" s="18" t="s">
        <v>144</v>
      </c>
      <c r="BE190" s="233">
        <f>IF(N190="základní",J190,0)</f>
        <v>0</v>
      </c>
      <c r="BF190" s="233">
        <f>IF(N190="snížená",J190,0)</f>
        <v>0</v>
      </c>
      <c r="BG190" s="233">
        <f>IF(N190="zákl. přenesená",J190,0)</f>
        <v>0</v>
      </c>
      <c r="BH190" s="233">
        <f>IF(N190="sníž. přenesená",J190,0)</f>
        <v>0</v>
      </c>
      <c r="BI190" s="233">
        <f>IF(N190="nulová",J190,0)</f>
        <v>0</v>
      </c>
      <c r="BJ190" s="18" t="s">
        <v>85</v>
      </c>
      <c r="BK190" s="233">
        <f>ROUND(I190*H190,2)</f>
        <v>0</v>
      </c>
      <c r="BL190" s="18" t="s">
        <v>143</v>
      </c>
      <c r="BM190" s="232" t="s">
        <v>1073</v>
      </c>
    </row>
    <row r="191" s="13" customFormat="1">
      <c r="A191" s="13"/>
      <c r="B191" s="243"/>
      <c r="C191" s="244"/>
      <c r="D191" s="234" t="s">
        <v>216</v>
      </c>
      <c r="E191" s="245" t="s">
        <v>1</v>
      </c>
      <c r="F191" s="246" t="s">
        <v>1074</v>
      </c>
      <c r="G191" s="244"/>
      <c r="H191" s="247">
        <v>17.489999999999998</v>
      </c>
      <c r="I191" s="248"/>
      <c r="J191" s="244"/>
      <c r="K191" s="244"/>
      <c r="L191" s="249"/>
      <c r="M191" s="250"/>
      <c r="N191" s="251"/>
      <c r="O191" s="251"/>
      <c r="P191" s="251"/>
      <c r="Q191" s="251"/>
      <c r="R191" s="251"/>
      <c r="S191" s="251"/>
      <c r="T191" s="252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53" t="s">
        <v>216</v>
      </c>
      <c r="AU191" s="253" t="s">
        <v>87</v>
      </c>
      <c r="AV191" s="13" t="s">
        <v>87</v>
      </c>
      <c r="AW191" s="13" t="s">
        <v>34</v>
      </c>
      <c r="AX191" s="13" t="s">
        <v>85</v>
      </c>
      <c r="AY191" s="253" t="s">
        <v>144</v>
      </c>
    </row>
    <row r="192" s="2" customFormat="1" ht="24.15" customHeight="1">
      <c r="A192" s="39"/>
      <c r="B192" s="40"/>
      <c r="C192" s="220" t="s">
        <v>7</v>
      </c>
      <c r="D192" s="220" t="s">
        <v>147</v>
      </c>
      <c r="E192" s="221" t="s">
        <v>1075</v>
      </c>
      <c r="F192" s="222" t="s">
        <v>1076</v>
      </c>
      <c r="G192" s="223" t="s">
        <v>257</v>
      </c>
      <c r="H192" s="224">
        <v>0.155</v>
      </c>
      <c r="I192" s="225"/>
      <c r="J192" s="226">
        <f>ROUND(I192*H192,2)</f>
        <v>0</v>
      </c>
      <c r="K192" s="227"/>
      <c r="L192" s="45"/>
      <c r="M192" s="228" t="s">
        <v>1</v>
      </c>
      <c r="N192" s="229" t="s">
        <v>42</v>
      </c>
      <c r="O192" s="92"/>
      <c r="P192" s="230">
        <f>O192*H192</f>
        <v>0</v>
      </c>
      <c r="Q192" s="230">
        <v>1.06277</v>
      </c>
      <c r="R192" s="230">
        <f>Q192*H192</f>
        <v>0.16472935</v>
      </c>
      <c r="S192" s="230">
        <v>0</v>
      </c>
      <c r="T192" s="231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32" t="s">
        <v>143</v>
      </c>
      <c r="AT192" s="232" t="s">
        <v>147</v>
      </c>
      <c r="AU192" s="232" t="s">
        <v>87</v>
      </c>
      <c r="AY192" s="18" t="s">
        <v>144</v>
      </c>
      <c r="BE192" s="233">
        <f>IF(N192="základní",J192,0)</f>
        <v>0</v>
      </c>
      <c r="BF192" s="233">
        <f>IF(N192="snížená",J192,0)</f>
        <v>0</v>
      </c>
      <c r="BG192" s="233">
        <f>IF(N192="zákl. přenesená",J192,0)</f>
        <v>0</v>
      </c>
      <c r="BH192" s="233">
        <f>IF(N192="sníž. přenesená",J192,0)</f>
        <v>0</v>
      </c>
      <c r="BI192" s="233">
        <f>IF(N192="nulová",J192,0)</f>
        <v>0</v>
      </c>
      <c r="BJ192" s="18" t="s">
        <v>85</v>
      </c>
      <c r="BK192" s="233">
        <f>ROUND(I192*H192,2)</f>
        <v>0</v>
      </c>
      <c r="BL192" s="18" t="s">
        <v>143</v>
      </c>
      <c r="BM192" s="232" t="s">
        <v>1077</v>
      </c>
    </row>
    <row r="193" s="13" customFormat="1">
      <c r="A193" s="13"/>
      <c r="B193" s="243"/>
      <c r="C193" s="244"/>
      <c r="D193" s="234" t="s">
        <v>216</v>
      </c>
      <c r="E193" s="245" t="s">
        <v>1</v>
      </c>
      <c r="F193" s="246" t="s">
        <v>1078</v>
      </c>
      <c r="G193" s="244"/>
      <c r="H193" s="247">
        <v>0.155</v>
      </c>
      <c r="I193" s="248"/>
      <c r="J193" s="244"/>
      <c r="K193" s="244"/>
      <c r="L193" s="249"/>
      <c r="M193" s="250"/>
      <c r="N193" s="251"/>
      <c r="O193" s="251"/>
      <c r="P193" s="251"/>
      <c r="Q193" s="251"/>
      <c r="R193" s="251"/>
      <c r="S193" s="251"/>
      <c r="T193" s="252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53" t="s">
        <v>216</v>
      </c>
      <c r="AU193" s="253" t="s">
        <v>87</v>
      </c>
      <c r="AV193" s="13" t="s">
        <v>87</v>
      </c>
      <c r="AW193" s="13" t="s">
        <v>34</v>
      </c>
      <c r="AX193" s="13" t="s">
        <v>85</v>
      </c>
      <c r="AY193" s="253" t="s">
        <v>144</v>
      </c>
    </row>
    <row r="194" s="2" customFormat="1" ht="24.15" customHeight="1">
      <c r="A194" s="39"/>
      <c r="B194" s="40"/>
      <c r="C194" s="220" t="s">
        <v>315</v>
      </c>
      <c r="D194" s="220" t="s">
        <v>147</v>
      </c>
      <c r="E194" s="221" t="s">
        <v>871</v>
      </c>
      <c r="F194" s="222" t="s">
        <v>872</v>
      </c>
      <c r="G194" s="223" t="s">
        <v>229</v>
      </c>
      <c r="H194" s="224">
        <v>1.2</v>
      </c>
      <c r="I194" s="225"/>
      <c r="J194" s="226">
        <f>ROUND(I194*H194,2)</f>
        <v>0</v>
      </c>
      <c r="K194" s="227"/>
      <c r="L194" s="45"/>
      <c r="M194" s="228" t="s">
        <v>1</v>
      </c>
      <c r="N194" s="229" t="s">
        <v>42</v>
      </c>
      <c r="O194" s="92"/>
      <c r="P194" s="230">
        <f>O194*H194</f>
        <v>0</v>
      </c>
      <c r="Q194" s="230">
        <v>2.3010199999999998</v>
      </c>
      <c r="R194" s="230">
        <f>Q194*H194</f>
        <v>2.7612239999999999</v>
      </c>
      <c r="S194" s="230">
        <v>0</v>
      </c>
      <c r="T194" s="231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32" t="s">
        <v>143</v>
      </c>
      <c r="AT194" s="232" t="s">
        <v>147</v>
      </c>
      <c r="AU194" s="232" t="s">
        <v>87</v>
      </c>
      <c r="AY194" s="18" t="s">
        <v>144</v>
      </c>
      <c r="BE194" s="233">
        <f>IF(N194="základní",J194,0)</f>
        <v>0</v>
      </c>
      <c r="BF194" s="233">
        <f>IF(N194="snížená",J194,0)</f>
        <v>0</v>
      </c>
      <c r="BG194" s="233">
        <f>IF(N194="zákl. přenesená",J194,0)</f>
        <v>0</v>
      </c>
      <c r="BH194" s="233">
        <f>IF(N194="sníž. přenesená",J194,0)</f>
        <v>0</v>
      </c>
      <c r="BI194" s="233">
        <f>IF(N194="nulová",J194,0)</f>
        <v>0</v>
      </c>
      <c r="BJ194" s="18" t="s">
        <v>85</v>
      </c>
      <c r="BK194" s="233">
        <f>ROUND(I194*H194,2)</f>
        <v>0</v>
      </c>
      <c r="BL194" s="18" t="s">
        <v>143</v>
      </c>
      <c r="BM194" s="232" t="s">
        <v>1079</v>
      </c>
    </row>
    <row r="195" s="13" customFormat="1">
      <c r="A195" s="13"/>
      <c r="B195" s="243"/>
      <c r="C195" s="244"/>
      <c r="D195" s="234" t="s">
        <v>216</v>
      </c>
      <c r="E195" s="245" t="s">
        <v>1</v>
      </c>
      <c r="F195" s="246" t="s">
        <v>1080</v>
      </c>
      <c r="G195" s="244"/>
      <c r="H195" s="247">
        <v>1.2</v>
      </c>
      <c r="I195" s="248"/>
      <c r="J195" s="244"/>
      <c r="K195" s="244"/>
      <c r="L195" s="249"/>
      <c r="M195" s="250"/>
      <c r="N195" s="251"/>
      <c r="O195" s="251"/>
      <c r="P195" s="251"/>
      <c r="Q195" s="251"/>
      <c r="R195" s="251"/>
      <c r="S195" s="251"/>
      <c r="T195" s="25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53" t="s">
        <v>216</v>
      </c>
      <c r="AU195" s="253" t="s">
        <v>87</v>
      </c>
      <c r="AV195" s="13" t="s">
        <v>87</v>
      </c>
      <c r="AW195" s="13" t="s">
        <v>34</v>
      </c>
      <c r="AX195" s="13" t="s">
        <v>85</v>
      </c>
      <c r="AY195" s="253" t="s">
        <v>144</v>
      </c>
    </row>
    <row r="196" s="2" customFormat="1" ht="21.75" customHeight="1">
      <c r="A196" s="39"/>
      <c r="B196" s="40"/>
      <c r="C196" s="220" t="s">
        <v>321</v>
      </c>
      <c r="D196" s="220" t="s">
        <v>147</v>
      </c>
      <c r="E196" s="221" t="s">
        <v>875</v>
      </c>
      <c r="F196" s="222" t="s">
        <v>560</v>
      </c>
      <c r="G196" s="223" t="s">
        <v>214</v>
      </c>
      <c r="H196" s="224">
        <v>8</v>
      </c>
      <c r="I196" s="225"/>
      <c r="J196" s="226">
        <f>ROUND(I196*H196,2)</f>
        <v>0</v>
      </c>
      <c r="K196" s="227"/>
      <c r="L196" s="45"/>
      <c r="M196" s="228" t="s">
        <v>1</v>
      </c>
      <c r="N196" s="229" t="s">
        <v>42</v>
      </c>
      <c r="O196" s="92"/>
      <c r="P196" s="230">
        <f>O196*H196</f>
        <v>0</v>
      </c>
      <c r="Q196" s="230">
        <v>0.34499999999999997</v>
      </c>
      <c r="R196" s="230">
        <f>Q196*H196</f>
        <v>2.7599999999999998</v>
      </c>
      <c r="S196" s="230">
        <v>0</v>
      </c>
      <c r="T196" s="231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32" t="s">
        <v>143</v>
      </c>
      <c r="AT196" s="232" t="s">
        <v>147</v>
      </c>
      <c r="AU196" s="232" t="s">
        <v>87</v>
      </c>
      <c r="AY196" s="18" t="s">
        <v>144</v>
      </c>
      <c r="BE196" s="233">
        <f>IF(N196="základní",J196,0)</f>
        <v>0</v>
      </c>
      <c r="BF196" s="233">
        <f>IF(N196="snížená",J196,0)</f>
        <v>0</v>
      </c>
      <c r="BG196" s="233">
        <f>IF(N196="zákl. přenesená",J196,0)</f>
        <v>0</v>
      </c>
      <c r="BH196" s="233">
        <f>IF(N196="sníž. přenesená",J196,0)</f>
        <v>0</v>
      </c>
      <c r="BI196" s="233">
        <f>IF(N196="nulová",J196,0)</f>
        <v>0</v>
      </c>
      <c r="BJ196" s="18" t="s">
        <v>85</v>
      </c>
      <c r="BK196" s="233">
        <f>ROUND(I196*H196,2)</f>
        <v>0</v>
      </c>
      <c r="BL196" s="18" t="s">
        <v>143</v>
      </c>
      <c r="BM196" s="232" t="s">
        <v>1081</v>
      </c>
    </row>
    <row r="197" s="13" customFormat="1">
      <c r="A197" s="13"/>
      <c r="B197" s="243"/>
      <c r="C197" s="244"/>
      <c r="D197" s="234" t="s">
        <v>216</v>
      </c>
      <c r="E197" s="245" t="s">
        <v>1</v>
      </c>
      <c r="F197" s="246" t="s">
        <v>1082</v>
      </c>
      <c r="G197" s="244"/>
      <c r="H197" s="247">
        <v>8</v>
      </c>
      <c r="I197" s="248"/>
      <c r="J197" s="244"/>
      <c r="K197" s="244"/>
      <c r="L197" s="249"/>
      <c r="M197" s="250"/>
      <c r="N197" s="251"/>
      <c r="O197" s="251"/>
      <c r="P197" s="251"/>
      <c r="Q197" s="251"/>
      <c r="R197" s="251"/>
      <c r="S197" s="251"/>
      <c r="T197" s="252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53" t="s">
        <v>216</v>
      </c>
      <c r="AU197" s="253" t="s">
        <v>87</v>
      </c>
      <c r="AV197" s="13" t="s">
        <v>87</v>
      </c>
      <c r="AW197" s="13" t="s">
        <v>34</v>
      </c>
      <c r="AX197" s="13" t="s">
        <v>85</v>
      </c>
      <c r="AY197" s="253" t="s">
        <v>144</v>
      </c>
    </row>
    <row r="198" s="12" customFormat="1" ht="22.8" customHeight="1">
      <c r="A198" s="12"/>
      <c r="B198" s="204"/>
      <c r="C198" s="205"/>
      <c r="D198" s="206" t="s">
        <v>76</v>
      </c>
      <c r="E198" s="218" t="s">
        <v>185</v>
      </c>
      <c r="F198" s="218" t="s">
        <v>563</v>
      </c>
      <c r="G198" s="205"/>
      <c r="H198" s="205"/>
      <c r="I198" s="208"/>
      <c r="J198" s="219">
        <f>BK198</f>
        <v>0</v>
      </c>
      <c r="K198" s="205"/>
      <c r="L198" s="210"/>
      <c r="M198" s="211"/>
      <c r="N198" s="212"/>
      <c r="O198" s="212"/>
      <c r="P198" s="213">
        <f>SUM(P199:P237)</f>
        <v>0</v>
      </c>
      <c r="Q198" s="212"/>
      <c r="R198" s="213">
        <f>SUM(R199:R237)</f>
        <v>43.480601460000003</v>
      </c>
      <c r="S198" s="212"/>
      <c r="T198" s="214">
        <f>SUM(T199:T237)</f>
        <v>0</v>
      </c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R198" s="215" t="s">
        <v>85</v>
      </c>
      <c r="AT198" s="216" t="s">
        <v>76</v>
      </c>
      <c r="AU198" s="216" t="s">
        <v>85</v>
      </c>
      <c r="AY198" s="215" t="s">
        <v>144</v>
      </c>
      <c r="BK198" s="217">
        <f>SUM(BK199:BK237)</f>
        <v>0</v>
      </c>
    </row>
    <row r="199" s="2" customFormat="1" ht="44.25" customHeight="1">
      <c r="A199" s="39"/>
      <c r="B199" s="40"/>
      <c r="C199" s="220" t="s">
        <v>325</v>
      </c>
      <c r="D199" s="220" t="s">
        <v>147</v>
      </c>
      <c r="E199" s="221" t="s">
        <v>1083</v>
      </c>
      <c r="F199" s="222" t="s">
        <v>1084</v>
      </c>
      <c r="G199" s="223" t="s">
        <v>157</v>
      </c>
      <c r="H199" s="224">
        <v>1</v>
      </c>
      <c r="I199" s="225"/>
      <c r="J199" s="226">
        <f>ROUND(I199*H199,2)</f>
        <v>0</v>
      </c>
      <c r="K199" s="227"/>
      <c r="L199" s="45"/>
      <c r="M199" s="228" t="s">
        <v>1</v>
      </c>
      <c r="N199" s="229" t="s">
        <v>42</v>
      </c>
      <c r="O199" s="92"/>
      <c r="P199" s="230">
        <f>O199*H199</f>
        <v>0</v>
      </c>
      <c r="Q199" s="230">
        <v>0</v>
      </c>
      <c r="R199" s="230">
        <f>Q199*H199</f>
        <v>0</v>
      </c>
      <c r="S199" s="230">
        <v>0</v>
      </c>
      <c r="T199" s="231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32" t="s">
        <v>143</v>
      </c>
      <c r="AT199" s="232" t="s">
        <v>147</v>
      </c>
      <c r="AU199" s="232" t="s">
        <v>87</v>
      </c>
      <c r="AY199" s="18" t="s">
        <v>144</v>
      </c>
      <c r="BE199" s="233">
        <f>IF(N199="základní",J199,0)</f>
        <v>0</v>
      </c>
      <c r="BF199" s="233">
        <f>IF(N199="snížená",J199,0)</f>
        <v>0</v>
      </c>
      <c r="BG199" s="233">
        <f>IF(N199="zákl. přenesená",J199,0)</f>
        <v>0</v>
      </c>
      <c r="BH199" s="233">
        <f>IF(N199="sníž. přenesená",J199,0)</f>
        <v>0</v>
      </c>
      <c r="BI199" s="233">
        <f>IF(N199="nulová",J199,0)</f>
        <v>0</v>
      </c>
      <c r="BJ199" s="18" t="s">
        <v>85</v>
      </c>
      <c r="BK199" s="233">
        <f>ROUND(I199*H199,2)</f>
        <v>0</v>
      </c>
      <c r="BL199" s="18" t="s">
        <v>143</v>
      </c>
      <c r="BM199" s="232" t="s">
        <v>1085</v>
      </c>
    </row>
    <row r="200" s="2" customFormat="1" ht="44.25" customHeight="1">
      <c r="A200" s="39"/>
      <c r="B200" s="40"/>
      <c r="C200" s="265" t="s">
        <v>329</v>
      </c>
      <c r="D200" s="265" t="s">
        <v>254</v>
      </c>
      <c r="E200" s="266" t="s">
        <v>1086</v>
      </c>
      <c r="F200" s="267" t="s">
        <v>1087</v>
      </c>
      <c r="G200" s="268" t="s">
        <v>157</v>
      </c>
      <c r="H200" s="269">
        <v>1</v>
      </c>
      <c r="I200" s="270"/>
      <c r="J200" s="271">
        <f>ROUND(I200*H200,2)</f>
        <v>0</v>
      </c>
      <c r="K200" s="272"/>
      <c r="L200" s="273"/>
      <c r="M200" s="274" t="s">
        <v>1</v>
      </c>
      <c r="N200" s="275" t="s">
        <v>42</v>
      </c>
      <c r="O200" s="92"/>
      <c r="P200" s="230">
        <f>O200*H200</f>
        <v>0</v>
      </c>
      <c r="Q200" s="230">
        <v>7.8055700000000003</v>
      </c>
      <c r="R200" s="230">
        <f>Q200*H200</f>
        <v>7.8055700000000003</v>
      </c>
      <c r="S200" s="230">
        <v>0</v>
      </c>
      <c r="T200" s="231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32" t="s">
        <v>185</v>
      </c>
      <c r="AT200" s="232" t="s">
        <v>254</v>
      </c>
      <c r="AU200" s="232" t="s">
        <v>87</v>
      </c>
      <c r="AY200" s="18" t="s">
        <v>144</v>
      </c>
      <c r="BE200" s="233">
        <f>IF(N200="základní",J200,0)</f>
        <v>0</v>
      </c>
      <c r="BF200" s="233">
        <f>IF(N200="snížená",J200,0)</f>
        <v>0</v>
      </c>
      <c r="BG200" s="233">
        <f>IF(N200="zákl. přenesená",J200,0)</f>
        <v>0</v>
      </c>
      <c r="BH200" s="233">
        <f>IF(N200="sníž. přenesená",J200,0)</f>
        <v>0</v>
      </c>
      <c r="BI200" s="233">
        <f>IF(N200="nulová",J200,0)</f>
        <v>0</v>
      </c>
      <c r="BJ200" s="18" t="s">
        <v>85</v>
      </c>
      <c r="BK200" s="233">
        <f>ROUND(I200*H200,2)</f>
        <v>0</v>
      </c>
      <c r="BL200" s="18" t="s">
        <v>143</v>
      </c>
      <c r="BM200" s="232" t="s">
        <v>1088</v>
      </c>
    </row>
    <row r="201" s="2" customFormat="1" ht="24.15" customHeight="1">
      <c r="A201" s="39"/>
      <c r="B201" s="40"/>
      <c r="C201" s="220" t="s">
        <v>333</v>
      </c>
      <c r="D201" s="220" t="s">
        <v>147</v>
      </c>
      <c r="E201" s="221" t="s">
        <v>764</v>
      </c>
      <c r="F201" s="222" t="s">
        <v>765</v>
      </c>
      <c r="G201" s="223" t="s">
        <v>157</v>
      </c>
      <c r="H201" s="224">
        <v>7</v>
      </c>
      <c r="I201" s="225"/>
      <c r="J201" s="226">
        <f>ROUND(I201*H201,2)</f>
        <v>0</v>
      </c>
      <c r="K201" s="227"/>
      <c r="L201" s="45"/>
      <c r="M201" s="228" t="s">
        <v>1</v>
      </c>
      <c r="N201" s="229" t="s">
        <v>42</v>
      </c>
      <c r="O201" s="92"/>
      <c r="P201" s="230">
        <f>O201*H201</f>
        <v>0</v>
      </c>
      <c r="Q201" s="230">
        <v>0.087419999999999998</v>
      </c>
      <c r="R201" s="230">
        <f>Q201*H201</f>
        <v>0.61193999999999993</v>
      </c>
      <c r="S201" s="230">
        <v>0</v>
      </c>
      <c r="T201" s="231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32" t="s">
        <v>143</v>
      </c>
      <c r="AT201" s="232" t="s">
        <v>147</v>
      </c>
      <c r="AU201" s="232" t="s">
        <v>87</v>
      </c>
      <c r="AY201" s="18" t="s">
        <v>144</v>
      </c>
      <c r="BE201" s="233">
        <f>IF(N201="základní",J201,0)</f>
        <v>0</v>
      </c>
      <c r="BF201" s="233">
        <f>IF(N201="snížená",J201,0)</f>
        <v>0</v>
      </c>
      <c r="BG201" s="233">
        <f>IF(N201="zákl. přenesená",J201,0)</f>
        <v>0</v>
      </c>
      <c r="BH201" s="233">
        <f>IF(N201="sníž. přenesená",J201,0)</f>
        <v>0</v>
      </c>
      <c r="BI201" s="233">
        <f>IF(N201="nulová",J201,0)</f>
        <v>0</v>
      </c>
      <c r="BJ201" s="18" t="s">
        <v>85</v>
      </c>
      <c r="BK201" s="233">
        <f>ROUND(I201*H201,2)</f>
        <v>0</v>
      </c>
      <c r="BL201" s="18" t="s">
        <v>143</v>
      </c>
      <c r="BM201" s="232" t="s">
        <v>1089</v>
      </c>
    </row>
    <row r="202" s="13" customFormat="1">
      <c r="A202" s="13"/>
      <c r="B202" s="243"/>
      <c r="C202" s="244"/>
      <c r="D202" s="234" t="s">
        <v>216</v>
      </c>
      <c r="E202" s="245" t="s">
        <v>1</v>
      </c>
      <c r="F202" s="246" t="s">
        <v>1090</v>
      </c>
      <c r="G202" s="244"/>
      <c r="H202" s="247">
        <v>7</v>
      </c>
      <c r="I202" s="248"/>
      <c r="J202" s="244"/>
      <c r="K202" s="244"/>
      <c r="L202" s="249"/>
      <c r="M202" s="250"/>
      <c r="N202" s="251"/>
      <c r="O202" s="251"/>
      <c r="P202" s="251"/>
      <c r="Q202" s="251"/>
      <c r="R202" s="251"/>
      <c r="S202" s="251"/>
      <c r="T202" s="252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53" t="s">
        <v>216</v>
      </c>
      <c r="AU202" s="253" t="s">
        <v>87</v>
      </c>
      <c r="AV202" s="13" t="s">
        <v>87</v>
      </c>
      <c r="AW202" s="13" t="s">
        <v>34</v>
      </c>
      <c r="AX202" s="13" t="s">
        <v>85</v>
      </c>
      <c r="AY202" s="253" t="s">
        <v>144</v>
      </c>
    </row>
    <row r="203" s="2" customFormat="1" ht="24.15" customHeight="1">
      <c r="A203" s="39"/>
      <c r="B203" s="40"/>
      <c r="C203" s="265" t="s">
        <v>337</v>
      </c>
      <c r="D203" s="265" t="s">
        <v>254</v>
      </c>
      <c r="E203" s="266" t="s">
        <v>880</v>
      </c>
      <c r="F203" s="267" t="s">
        <v>881</v>
      </c>
      <c r="G203" s="268" t="s">
        <v>157</v>
      </c>
      <c r="H203" s="269">
        <v>5</v>
      </c>
      <c r="I203" s="270"/>
      <c r="J203" s="271">
        <f>ROUND(I203*H203,2)</f>
        <v>0</v>
      </c>
      <c r="K203" s="272"/>
      <c r="L203" s="273"/>
      <c r="M203" s="274" t="s">
        <v>1</v>
      </c>
      <c r="N203" s="275" t="s">
        <v>42</v>
      </c>
      <c r="O203" s="92"/>
      <c r="P203" s="230">
        <f>O203*H203</f>
        <v>0</v>
      </c>
      <c r="Q203" s="230">
        <v>0.028000000000000001</v>
      </c>
      <c r="R203" s="230">
        <f>Q203*H203</f>
        <v>0.14000000000000001</v>
      </c>
      <c r="S203" s="230">
        <v>0</v>
      </c>
      <c r="T203" s="231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32" t="s">
        <v>185</v>
      </c>
      <c r="AT203" s="232" t="s">
        <v>254</v>
      </c>
      <c r="AU203" s="232" t="s">
        <v>87</v>
      </c>
      <c r="AY203" s="18" t="s">
        <v>144</v>
      </c>
      <c r="BE203" s="233">
        <f>IF(N203="základní",J203,0)</f>
        <v>0</v>
      </c>
      <c r="BF203" s="233">
        <f>IF(N203="snížená",J203,0)</f>
        <v>0</v>
      </c>
      <c r="BG203" s="233">
        <f>IF(N203="zákl. přenesená",J203,0)</f>
        <v>0</v>
      </c>
      <c r="BH203" s="233">
        <f>IF(N203="sníž. přenesená",J203,0)</f>
        <v>0</v>
      </c>
      <c r="BI203" s="233">
        <f>IF(N203="nulová",J203,0)</f>
        <v>0</v>
      </c>
      <c r="BJ203" s="18" t="s">
        <v>85</v>
      </c>
      <c r="BK203" s="233">
        <f>ROUND(I203*H203,2)</f>
        <v>0</v>
      </c>
      <c r="BL203" s="18" t="s">
        <v>143</v>
      </c>
      <c r="BM203" s="232" t="s">
        <v>1091</v>
      </c>
    </row>
    <row r="204" s="13" customFormat="1">
      <c r="A204" s="13"/>
      <c r="B204" s="243"/>
      <c r="C204" s="244"/>
      <c r="D204" s="234" t="s">
        <v>216</v>
      </c>
      <c r="E204" s="245" t="s">
        <v>1</v>
      </c>
      <c r="F204" s="246" t="s">
        <v>85</v>
      </c>
      <c r="G204" s="244"/>
      <c r="H204" s="247">
        <v>1</v>
      </c>
      <c r="I204" s="248"/>
      <c r="J204" s="244"/>
      <c r="K204" s="244"/>
      <c r="L204" s="249"/>
      <c r="M204" s="250"/>
      <c r="N204" s="251"/>
      <c r="O204" s="251"/>
      <c r="P204" s="251"/>
      <c r="Q204" s="251"/>
      <c r="R204" s="251"/>
      <c r="S204" s="251"/>
      <c r="T204" s="252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53" t="s">
        <v>216</v>
      </c>
      <c r="AU204" s="253" t="s">
        <v>87</v>
      </c>
      <c r="AV204" s="13" t="s">
        <v>87</v>
      </c>
      <c r="AW204" s="13" t="s">
        <v>34</v>
      </c>
      <c r="AX204" s="13" t="s">
        <v>77</v>
      </c>
      <c r="AY204" s="253" t="s">
        <v>144</v>
      </c>
    </row>
    <row r="205" s="13" customFormat="1">
      <c r="A205" s="13"/>
      <c r="B205" s="243"/>
      <c r="C205" s="244"/>
      <c r="D205" s="234" t="s">
        <v>216</v>
      </c>
      <c r="E205" s="245" t="s">
        <v>1</v>
      </c>
      <c r="F205" s="246" t="s">
        <v>1092</v>
      </c>
      <c r="G205" s="244"/>
      <c r="H205" s="247">
        <v>4</v>
      </c>
      <c r="I205" s="248"/>
      <c r="J205" s="244"/>
      <c r="K205" s="244"/>
      <c r="L205" s="249"/>
      <c r="M205" s="250"/>
      <c r="N205" s="251"/>
      <c r="O205" s="251"/>
      <c r="P205" s="251"/>
      <c r="Q205" s="251"/>
      <c r="R205" s="251"/>
      <c r="S205" s="251"/>
      <c r="T205" s="252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53" t="s">
        <v>216</v>
      </c>
      <c r="AU205" s="253" t="s">
        <v>87</v>
      </c>
      <c r="AV205" s="13" t="s">
        <v>87</v>
      </c>
      <c r="AW205" s="13" t="s">
        <v>34</v>
      </c>
      <c r="AX205" s="13" t="s">
        <v>77</v>
      </c>
      <c r="AY205" s="253" t="s">
        <v>144</v>
      </c>
    </row>
    <row r="206" s="14" customFormat="1">
      <c r="A206" s="14"/>
      <c r="B206" s="254"/>
      <c r="C206" s="255"/>
      <c r="D206" s="234" t="s">
        <v>216</v>
      </c>
      <c r="E206" s="256" t="s">
        <v>1</v>
      </c>
      <c r="F206" s="257" t="s">
        <v>236</v>
      </c>
      <c r="G206" s="255"/>
      <c r="H206" s="258">
        <v>5</v>
      </c>
      <c r="I206" s="259"/>
      <c r="J206" s="255"/>
      <c r="K206" s="255"/>
      <c r="L206" s="260"/>
      <c r="M206" s="261"/>
      <c r="N206" s="262"/>
      <c r="O206" s="262"/>
      <c r="P206" s="262"/>
      <c r="Q206" s="262"/>
      <c r="R206" s="262"/>
      <c r="S206" s="262"/>
      <c r="T206" s="263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64" t="s">
        <v>216</v>
      </c>
      <c r="AU206" s="264" t="s">
        <v>87</v>
      </c>
      <c r="AV206" s="14" t="s">
        <v>143</v>
      </c>
      <c r="AW206" s="14" t="s">
        <v>34</v>
      </c>
      <c r="AX206" s="14" t="s">
        <v>85</v>
      </c>
      <c r="AY206" s="264" t="s">
        <v>144</v>
      </c>
    </row>
    <row r="207" s="2" customFormat="1" ht="24.15" customHeight="1">
      <c r="A207" s="39"/>
      <c r="B207" s="40"/>
      <c r="C207" s="265" t="s">
        <v>342</v>
      </c>
      <c r="D207" s="265" t="s">
        <v>254</v>
      </c>
      <c r="E207" s="266" t="s">
        <v>887</v>
      </c>
      <c r="F207" s="267" t="s">
        <v>888</v>
      </c>
      <c r="G207" s="268" t="s">
        <v>157</v>
      </c>
      <c r="H207" s="269">
        <v>1</v>
      </c>
      <c r="I207" s="270"/>
      <c r="J207" s="271">
        <f>ROUND(I207*H207,2)</f>
        <v>0</v>
      </c>
      <c r="K207" s="272"/>
      <c r="L207" s="273"/>
      <c r="M207" s="274" t="s">
        <v>1</v>
      </c>
      <c r="N207" s="275" t="s">
        <v>42</v>
      </c>
      <c r="O207" s="92"/>
      <c r="P207" s="230">
        <f>O207*H207</f>
        <v>0</v>
      </c>
      <c r="Q207" s="230">
        <v>0.050999999999999997</v>
      </c>
      <c r="R207" s="230">
        <f>Q207*H207</f>
        <v>0.050999999999999997</v>
      </c>
      <c r="S207" s="230">
        <v>0</v>
      </c>
      <c r="T207" s="231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32" t="s">
        <v>185</v>
      </c>
      <c r="AT207" s="232" t="s">
        <v>254</v>
      </c>
      <c r="AU207" s="232" t="s">
        <v>87</v>
      </c>
      <c r="AY207" s="18" t="s">
        <v>144</v>
      </c>
      <c r="BE207" s="233">
        <f>IF(N207="základní",J207,0)</f>
        <v>0</v>
      </c>
      <c r="BF207" s="233">
        <f>IF(N207="snížená",J207,0)</f>
        <v>0</v>
      </c>
      <c r="BG207" s="233">
        <f>IF(N207="zákl. přenesená",J207,0)</f>
        <v>0</v>
      </c>
      <c r="BH207" s="233">
        <f>IF(N207="sníž. přenesená",J207,0)</f>
        <v>0</v>
      </c>
      <c r="BI207" s="233">
        <f>IF(N207="nulová",J207,0)</f>
        <v>0</v>
      </c>
      <c r="BJ207" s="18" t="s">
        <v>85</v>
      </c>
      <c r="BK207" s="233">
        <f>ROUND(I207*H207,2)</f>
        <v>0</v>
      </c>
      <c r="BL207" s="18" t="s">
        <v>143</v>
      </c>
      <c r="BM207" s="232" t="s">
        <v>1093</v>
      </c>
    </row>
    <row r="208" s="2" customFormat="1" ht="24.15" customHeight="1">
      <c r="A208" s="39"/>
      <c r="B208" s="40"/>
      <c r="C208" s="265" t="s">
        <v>347</v>
      </c>
      <c r="D208" s="265" t="s">
        <v>254</v>
      </c>
      <c r="E208" s="266" t="s">
        <v>768</v>
      </c>
      <c r="F208" s="267" t="s">
        <v>769</v>
      </c>
      <c r="G208" s="268" t="s">
        <v>157</v>
      </c>
      <c r="H208" s="269">
        <v>1</v>
      </c>
      <c r="I208" s="270"/>
      <c r="J208" s="271">
        <f>ROUND(I208*H208,2)</f>
        <v>0</v>
      </c>
      <c r="K208" s="272"/>
      <c r="L208" s="273"/>
      <c r="M208" s="274" t="s">
        <v>1</v>
      </c>
      <c r="N208" s="275" t="s">
        <v>42</v>
      </c>
      <c r="O208" s="92"/>
      <c r="P208" s="230">
        <f>O208*H208</f>
        <v>0</v>
      </c>
      <c r="Q208" s="230">
        <v>0.068000000000000005</v>
      </c>
      <c r="R208" s="230">
        <f>Q208*H208</f>
        <v>0.068000000000000005</v>
      </c>
      <c r="S208" s="230">
        <v>0</v>
      </c>
      <c r="T208" s="231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32" t="s">
        <v>185</v>
      </c>
      <c r="AT208" s="232" t="s">
        <v>254</v>
      </c>
      <c r="AU208" s="232" t="s">
        <v>87</v>
      </c>
      <c r="AY208" s="18" t="s">
        <v>144</v>
      </c>
      <c r="BE208" s="233">
        <f>IF(N208="základní",J208,0)</f>
        <v>0</v>
      </c>
      <c r="BF208" s="233">
        <f>IF(N208="snížená",J208,0)</f>
        <v>0</v>
      </c>
      <c r="BG208" s="233">
        <f>IF(N208="zákl. přenesená",J208,0)</f>
        <v>0</v>
      </c>
      <c r="BH208" s="233">
        <f>IF(N208="sníž. přenesená",J208,0)</f>
        <v>0</v>
      </c>
      <c r="BI208" s="233">
        <f>IF(N208="nulová",J208,0)</f>
        <v>0</v>
      </c>
      <c r="BJ208" s="18" t="s">
        <v>85</v>
      </c>
      <c r="BK208" s="233">
        <f>ROUND(I208*H208,2)</f>
        <v>0</v>
      </c>
      <c r="BL208" s="18" t="s">
        <v>143</v>
      </c>
      <c r="BM208" s="232" t="s">
        <v>1094</v>
      </c>
    </row>
    <row r="209" s="2" customFormat="1" ht="24.15" customHeight="1">
      <c r="A209" s="39"/>
      <c r="B209" s="40"/>
      <c r="C209" s="220" t="s">
        <v>352</v>
      </c>
      <c r="D209" s="220" t="s">
        <v>147</v>
      </c>
      <c r="E209" s="221" t="s">
        <v>898</v>
      </c>
      <c r="F209" s="222" t="s">
        <v>899</v>
      </c>
      <c r="G209" s="223" t="s">
        <v>224</v>
      </c>
      <c r="H209" s="224">
        <v>16.5</v>
      </c>
      <c r="I209" s="225"/>
      <c r="J209" s="226">
        <f>ROUND(I209*H209,2)</f>
        <v>0</v>
      </c>
      <c r="K209" s="227"/>
      <c r="L209" s="45"/>
      <c r="M209" s="228" t="s">
        <v>1</v>
      </c>
      <c r="N209" s="229" t="s">
        <v>42</v>
      </c>
      <c r="O209" s="92"/>
      <c r="P209" s="230">
        <f>O209*H209</f>
        <v>0</v>
      </c>
      <c r="Q209" s="230">
        <v>2.0000000000000002E-05</v>
      </c>
      <c r="R209" s="230">
        <f>Q209*H209</f>
        <v>0.00033000000000000005</v>
      </c>
      <c r="S209" s="230">
        <v>0</v>
      </c>
      <c r="T209" s="231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32" t="s">
        <v>143</v>
      </c>
      <c r="AT209" s="232" t="s">
        <v>147</v>
      </c>
      <c r="AU209" s="232" t="s">
        <v>87</v>
      </c>
      <c r="AY209" s="18" t="s">
        <v>144</v>
      </c>
      <c r="BE209" s="233">
        <f>IF(N209="základní",J209,0)</f>
        <v>0</v>
      </c>
      <c r="BF209" s="233">
        <f>IF(N209="snížená",J209,0)</f>
        <v>0</v>
      </c>
      <c r="BG209" s="233">
        <f>IF(N209="zákl. přenesená",J209,0)</f>
        <v>0</v>
      </c>
      <c r="BH209" s="233">
        <f>IF(N209="sníž. přenesená",J209,0)</f>
        <v>0</v>
      </c>
      <c r="BI209" s="233">
        <f>IF(N209="nulová",J209,0)</f>
        <v>0</v>
      </c>
      <c r="BJ209" s="18" t="s">
        <v>85</v>
      </c>
      <c r="BK209" s="233">
        <f>ROUND(I209*H209,2)</f>
        <v>0</v>
      </c>
      <c r="BL209" s="18" t="s">
        <v>143</v>
      </c>
      <c r="BM209" s="232" t="s">
        <v>1095</v>
      </c>
    </row>
    <row r="210" s="2" customFormat="1" ht="24.15" customHeight="1">
      <c r="A210" s="39"/>
      <c r="B210" s="40"/>
      <c r="C210" s="265" t="s">
        <v>359</v>
      </c>
      <c r="D210" s="265" t="s">
        <v>254</v>
      </c>
      <c r="E210" s="266" t="s">
        <v>901</v>
      </c>
      <c r="F210" s="267" t="s">
        <v>902</v>
      </c>
      <c r="G210" s="268" t="s">
        <v>224</v>
      </c>
      <c r="H210" s="269">
        <v>16.748000000000001</v>
      </c>
      <c r="I210" s="270"/>
      <c r="J210" s="271">
        <f>ROUND(I210*H210,2)</f>
        <v>0</v>
      </c>
      <c r="K210" s="272"/>
      <c r="L210" s="273"/>
      <c r="M210" s="274" t="s">
        <v>1</v>
      </c>
      <c r="N210" s="275" t="s">
        <v>42</v>
      </c>
      <c r="O210" s="92"/>
      <c r="P210" s="230">
        <f>O210*H210</f>
        <v>0</v>
      </c>
      <c r="Q210" s="230">
        <v>0.01052</v>
      </c>
      <c r="R210" s="230">
        <f>Q210*H210</f>
        <v>0.17618896000000001</v>
      </c>
      <c r="S210" s="230">
        <v>0</v>
      </c>
      <c r="T210" s="231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32" t="s">
        <v>185</v>
      </c>
      <c r="AT210" s="232" t="s">
        <v>254</v>
      </c>
      <c r="AU210" s="232" t="s">
        <v>87</v>
      </c>
      <c r="AY210" s="18" t="s">
        <v>144</v>
      </c>
      <c r="BE210" s="233">
        <f>IF(N210="základní",J210,0)</f>
        <v>0</v>
      </c>
      <c r="BF210" s="233">
        <f>IF(N210="snížená",J210,0)</f>
        <v>0</v>
      </c>
      <c r="BG210" s="233">
        <f>IF(N210="zákl. přenesená",J210,0)</f>
        <v>0</v>
      </c>
      <c r="BH210" s="233">
        <f>IF(N210="sníž. přenesená",J210,0)</f>
        <v>0</v>
      </c>
      <c r="BI210" s="233">
        <f>IF(N210="nulová",J210,0)</f>
        <v>0</v>
      </c>
      <c r="BJ210" s="18" t="s">
        <v>85</v>
      </c>
      <c r="BK210" s="233">
        <f>ROUND(I210*H210,2)</f>
        <v>0</v>
      </c>
      <c r="BL210" s="18" t="s">
        <v>143</v>
      </c>
      <c r="BM210" s="232" t="s">
        <v>1096</v>
      </c>
    </row>
    <row r="211" s="13" customFormat="1">
      <c r="A211" s="13"/>
      <c r="B211" s="243"/>
      <c r="C211" s="244"/>
      <c r="D211" s="234" t="s">
        <v>216</v>
      </c>
      <c r="E211" s="245" t="s">
        <v>1</v>
      </c>
      <c r="F211" s="246" t="s">
        <v>1097</v>
      </c>
      <c r="G211" s="244"/>
      <c r="H211" s="247">
        <v>16.748000000000001</v>
      </c>
      <c r="I211" s="248"/>
      <c r="J211" s="244"/>
      <c r="K211" s="244"/>
      <c r="L211" s="249"/>
      <c r="M211" s="250"/>
      <c r="N211" s="251"/>
      <c r="O211" s="251"/>
      <c r="P211" s="251"/>
      <c r="Q211" s="251"/>
      <c r="R211" s="251"/>
      <c r="S211" s="251"/>
      <c r="T211" s="252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53" t="s">
        <v>216</v>
      </c>
      <c r="AU211" s="253" t="s">
        <v>87</v>
      </c>
      <c r="AV211" s="13" t="s">
        <v>87</v>
      </c>
      <c r="AW211" s="13" t="s">
        <v>34</v>
      </c>
      <c r="AX211" s="13" t="s">
        <v>85</v>
      </c>
      <c r="AY211" s="253" t="s">
        <v>144</v>
      </c>
    </row>
    <row r="212" s="2" customFormat="1" ht="33" customHeight="1">
      <c r="A212" s="39"/>
      <c r="B212" s="40"/>
      <c r="C212" s="220" t="s">
        <v>364</v>
      </c>
      <c r="D212" s="220" t="s">
        <v>147</v>
      </c>
      <c r="E212" s="221" t="s">
        <v>929</v>
      </c>
      <c r="F212" s="222" t="s">
        <v>930</v>
      </c>
      <c r="G212" s="223" t="s">
        <v>157</v>
      </c>
      <c r="H212" s="224">
        <v>2</v>
      </c>
      <c r="I212" s="225"/>
      <c r="J212" s="226">
        <f>ROUND(I212*H212,2)</f>
        <v>0</v>
      </c>
      <c r="K212" s="227"/>
      <c r="L212" s="45"/>
      <c r="M212" s="228" t="s">
        <v>1</v>
      </c>
      <c r="N212" s="229" t="s">
        <v>42</v>
      </c>
      <c r="O212" s="92"/>
      <c r="P212" s="230">
        <f>O212*H212</f>
        <v>0</v>
      </c>
      <c r="Q212" s="230">
        <v>0</v>
      </c>
      <c r="R212" s="230">
        <f>Q212*H212</f>
        <v>0</v>
      </c>
      <c r="S212" s="230">
        <v>0</v>
      </c>
      <c r="T212" s="231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32" t="s">
        <v>143</v>
      </c>
      <c r="AT212" s="232" t="s">
        <v>147</v>
      </c>
      <c r="AU212" s="232" t="s">
        <v>87</v>
      </c>
      <c r="AY212" s="18" t="s">
        <v>144</v>
      </c>
      <c r="BE212" s="233">
        <f>IF(N212="základní",J212,0)</f>
        <v>0</v>
      </c>
      <c r="BF212" s="233">
        <f>IF(N212="snížená",J212,0)</f>
        <v>0</v>
      </c>
      <c r="BG212" s="233">
        <f>IF(N212="zákl. přenesená",J212,0)</f>
        <v>0</v>
      </c>
      <c r="BH212" s="233">
        <f>IF(N212="sníž. přenesená",J212,0)</f>
        <v>0</v>
      </c>
      <c r="BI212" s="233">
        <f>IF(N212="nulová",J212,0)</f>
        <v>0</v>
      </c>
      <c r="BJ212" s="18" t="s">
        <v>85</v>
      </c>
      <c r="BK212" s="233">
        <f>ROUND(I212*H212,2)</f>
        <v>0</v>
      </c>
      <c r="BL212" s="18" t="s">
        <v>143</v>
      </c>
      <c r="BM212" s="232" t="s">
        <v>1098</v>
      </c>
    </row>
    <row r="213" s="13" customFormat="1">
      <c r="A213" s="13"/>
      <c r="B213" s="243"/>
      <c r="C213" s="244"/>
      <c r="D213" s="234" t="s">
        <v>216</v>
      </c>
      <c r="E213" s="245" t="s">
        <v>1</v>
      </c>
      <c r="F213" s="246" t="s">
        <v>1099</v>
      </c>
      <c r="G213" s="244"/>
      <c r="H213" s="247">
        <v>2</v>
      </c>
      <c r="I213" s="248"/>
      <c r="J213" s="244"/>
      <c r="K213" s="244"/>
      <c r="L213" s="249"/>
      <c r="M213" s="250"/>
      <c r="N213" s="251"/>
      <c r="O213" s="251"/>
      <c r="P213" s="251"/>
      <c r="Q213" s="251"/>
      <c r="R213" s="251"/>
      <c r="S213" s="251"/>
      <c r="T213" s="252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53" t="s">
        <v>216</v>
      </c>
      <c r="AU213" s="253" t="s">
        <v>87</v>
      </c>
      <c r="AV213" s="13" t="s">
        <v>87</v>
      </c>
      <c r="AW213" s="13" t="s">
        <v>34</v>
      </c>
      <c r="AX213" s="13" t="s">
        <v>85</v>
      </c>
      <c r="AY213" s="253" t="s">
        <v>144</v>
      </c>
    </row>
    <row r="214" s="2" customFormat="1" ht="24.15" customHeight="1">
      <c r="A214" s="39"/>
      <c r="B214" s="40"/>
      <c r="C214" s="265" t="s">
        <v>369</v>
      </c>
      <c r="D214" s="265" t="s">
        <v>254</v>
      </c>
      <c r="E214" s="266" t="s">
        <v>1100</v>
      </c>
      <c r="F214" s="267" t="s">
        <v>1101</v>
      </c>
      <c r="G214" s="268" t="s">
        <v>157</v>
      </c>
      <c r="H214" s="269">
        <v>1</v>
      </c>
      <c r="I214" s="270"/>
      <c r="J214" s="271">
        <f>ROUND(I214*H214,2)</f>
        <v>0</v>
      </c>
      <c r="K214" s="272"/>
      <c r="L214" s="273"/>
      <c r="M214" s="274" t="s">
        <v>1</v>
      </c>
      <c r="N214" s="275" t="s">
        <v>42</v>
      </c>
      <c r="O214" s="92"/>
      <c r="P214" s="230">
        <f>O214*H214</f>
        <v>0</v>
      </c>
      <c r="Q214" s="230">
        <v>0.001</v>
      </c>
      <c r="R214" s="230">
        <f>Q214*H214</f>
        <v>0.001</v>
      </c>
      <c r="S214" s="230">
        <v>0</v>
      </c>
      <c r="T214" s="231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32" t="s">
        <v>185</v>
      </c>
      <c r="AT214" s="232" t="s">
        <v>254</v>
      </c>
      <c r="AU214" s="232" t="s">
        <v>87</v>
      </c>
      <c r="AY214" s="18" t="s">
        <v>144</v>
      </c>
      <c r="BE214" s="233">
        <f>IF(N214="základní",J214,0)</f>
        <v>0</v>
      </c>
      <c r="BF214" s="233">
        <f>IF(N214="snížená",J214,0)</f>
        <v>0</v>
      </c>
      <c r="BG214" s="233">
        <f>IF(N214="zákl. přenesená",J214,0)</f>
        <v>0</v>
      </c>
      <c r="BH214" s="233">
        <f>IF(N214="sníž. přenesená",J214,0)</f>
        <v>0</v>
      </c>
      <c r="BI214" s="233">
        <f>IF(N214="nulová",J214,0)</f>
        <v>0</v>
      </c>
      <c r="BJ214" s="18" t="s">
        <v>85</v>
      </c>
      <c r="BK214" s="233">
        <f>ROUND(I214*H214,2)</f>
        <v>0</v>
      </c>
      <c r="BL214" s="18" t="s">
        <v>143</v>
      </c>
      <c r="BM214" s="232" t="s">
        <v>1102</v>
      </c>
    </row>
    <row r="215" s="2" customFormat="1" ht="16.5" customHeight="1">
      <c r="A215" s="39"/>
      <c r="B215" s="40"/>
      <c r="C215" s="265" t="s">
        <v>373</v>
      </c>
      <c r="D215" s="265" t="s">
        <v>254</v>
      </c>
      <c r="E215" s="266" t="s">
        <v>1103</v>
      </c>
      <c r="F215" s="267" t="s">
        <v>1104</v>
      </c>
      <c r="G215" s="268" t="s">
        <v>157</v>
      </c>
      <c r="H215" s="269">
        <v>1</v>
      </c>
      <c r="I215" s="270"/>
      <c r="J215" s="271">
        <f>ROUND(I215*H215,2)</f>
        <v>0</v>
      </c>
      <c r="K215" s="272"/>
      <c r="L215" s="273"/>
      <c r="M215" s="274" t="s">
        <v>1</v>
      </c>
      <c r="N215" s="275" t="s">
        <v>42</v>
      </c>
      <c r="O215" s="92"/>
      <c r="P215" s="230">
        <f>O215*H215</f>
        <v>0</v>
      </c>
      <c r="Q215" s="230">
        <v>0.0019</v>
      </c>
      <c r="R215" s="230">
        <f>Q215*H215</f>
        <v>0.0019</v>
      </c>
      <c r="S215" s="230">
        <v>0</v>
      </c>
      <c r="T215" s="231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32" t="s">
        <v>185</v>
      </c>
      <c r="AT215" s="232" t="s">
        <v>254</v>
      </c>
      <c r="AU215" s="232" t="s">
        <v>87</v>
      </c>
      <c r="AY215" s="18" t="s">
        <v>144</v>
      </c>
      <c r="BE215" s="233">
        <f>IF(N215="základní",J215,0)</f>
        <v>0</v>
      </c>
      <c r="BF215" s="233">
        <f>IF(N215="snížená",J215,0)</f>
        <v>0</v>
      </c>
      <c r="BG215" s="233">
        <f>IF(N215="zákl. přenesená",J215,0)</f>
        <v>0</v>
      </c>
      <c r="BH215" s="233">
        <f>IF(N215="sníž. přenesená",J215,0)</f>
        <v>0</v>
      </c>
      <c r="BI215" s="233">
        <f>IF(N215="nulová",J215,0)</f>
        <v>0</v>
      </c>
      <c r="BJ215" s="18" t="s">
        <v>85</v>
      </c>
      <c r="BK215" s="233">
        <f>ROUND(I215*H215,2)</f>
        <v>0</v>
      </c>
      <c r="BL215" s="18" t="s">
        <v>143</v>
      </c>
      <c r="BM215" s="232" t="s">
        <v>1105</v>
      </c>
    </row>
    <row r="216" s="2" customFormat="1" ht="24.15" customHeight="1">
      <c r="A216" s="39"/>
      <c r="B216" s="40"/>
      <c r="C216" s="220" t="s">
        <v>377</v>
      </c>
      <c r="D216" s="220" t="s">
        <v>147</v>
      </c>
      <c r="E216" s="221" t="s">
        <v>1106</v>
      </c>
      <c r="F216" s="222" t="s">
        <v>1107</v>
      </c>
      <c r="G216" s="223" t="s">
        <v>157</v>
      </c>
      <c r="H216" s="224">
        <v>1</v>
      </c>
      <c r="I216" s="225"/>
      <c r="J216" s="226">
        <f>ROUND(I216*H216,2)</f>
        <v>0</v>
      </c>
      <c r="K216" s="227"/>
      <c r="L216" s="45"/>
      <c r="M216" s="228" t="s">
        <v>1</v>
      </c>
      <c r="N216" s="229" t="s">
        <v>42</v>
      </c>
      <c r="O216" s="92"/>
      <c r="P216" s="230">
        <f>O216*H216</f>
        <v>0</v>
      </c>
      <c r="Q216" s="230">
        <v>0.41948000000000002</v>
      </c>
      <c r="R216" s="230">
        <f>Q216*H216</f>
        <v>0.41948000000000002</v>
      </c>
      <c r="S216" s="230">
        <v>0</v>
      </c>
      <c r="T216" s="231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32" t="s">
        <v>143</v>
      </c>
      <c r="AT216" s="232" t="s">
        <v>147</v>
      </c>
      <c r="AU216" s="232" t="s">
        <v>87</v>
      </c>
      <c r="AY216" s="18" t="s">
        <v>144</v>
      </c>
      <c r="BE216" s="233">
        <f>IF(N216="základní",J216,0)</f>
        <v>0</v>
      </c>
      <c r="BF216" s="233">
        <f>IF(N216="snížená",J216,0)</f>
        <v>0</v>
      </c>
      <c r="BG216" s="233">
        <f>IF(N216="zákl. přenesená",J216,0)</f>
        <v>0</v>
      </c>
      <c r="BH216" s="233">
        <f>IF(N216="sníž. přenesená",J216,0)</f>
        <v>0</v>
      </c>
      <c r="BI216" s="233">
        <f>IF(N216="nulová",J216,0)</f>
        <v>0</v>
      </c>
      <c r="BJ216" s="18" t="s">
        <v>85</v>
      </c>
      <c r="BK216" s="233">
        <f>ROUND(I216*H216,2)</f>
        <v>0</v>
      </c>
      <c r="BL216" s="18" t="s">
        <v>143</v>
      </c>
      <c r="BM216" s="232" t="s">
        <v>1108</v>
      </c>
    </row>
    <row r="217" s="2" customFormat="1" ht="44.25" customHeight="1">
      <c r="A217" s="39"/>
      <c r="B217" s="40"/>
      <c r="C217" s="265" t="s">
        <v>383</v>
      </c>
      <c r="D217" s="265" t="s">
        <v>254</v>
      </c>
      <c r="E217" s="266" t="s">
        <v>938</v>
      </c>
      <c r="F217" s="267" t="s">
        <v>1109</v>
      </c>
      <c r="G217" s="268" t="s">
        <v>157</v>
      </c>
      <c r="H217" s="269">
        <v>1</v>
      </c>
      <c r="I217" s="270"/>
      <c r="J217" s="271">
        <f>ROUND(I217*H217,2)</f>
        <v>0</v>
      </c>
      <c r="K217" s="272"/>
      <c r="L217" s="273"/>
      <c r="M217" s="274" t="s">
        <v>1</v>
      </c>
      <c r="N217" s="275" t="s">
        <v>42</v>
      </c>
      <c r="O217" s="92"/>
      <c r="P217" s="230">
        <f>O217*H217</f>
        <v>0</v>
      </c>
      <c r="Q217" s="230">
        <v>1.3999999999999999</v>
      </c>
      <c r="R217" s="230">
        <f>Q217*H217</f>
        <v>1.3999999999999999</v>
      </c>
      <c r="S217" s="230">
        <v>0</v>
      </c>
      <c r="T217" s="231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32" t="s">
        <v>185</v>
      </c>
      <c r="AT217" s="232" t="s">
        <v>254</v>
      </c>
      <c r="AU217" s="232" t="s">
        <v>87</v>
      </c>
      <c r="AY217" s="18" t="s">
        <v>144</v>
      </c>
      <c r="BE217" s="233">
        <f>IF(N217="základní",J217,0)</f>
        <v>0</v>
      </c>
      <c r="BF217" s="233">
        <f>IF(N217="snížená",J217,0)</f>
        <v>0</v>
      </c>
      <c r="BG217" s="233">
        <f>IF(N217="zákl. přenesená",J217,0)</f>
        <v>0</v>
      </c>
      <c r="BH217" s="233">
        <f>IF(N217="sníž. přenesená",J217,0)</f>
        <v>0</v>
      </c>
      <c r="BI217" s="233">
        <f>IF(N217="nulová",J217,0)</f>
        <v>0</v>
      </c>
      <c r="BJ217" s="18" t="s">
        <v>85</v>
      </c>
      <c r="BK217" s="233">
        <f>ROUND(I217*H217,2)</f>
        <v>0</v>
      </c>
      <c r="BL217" s="18" t="s">
        <v>143</v>
      </c>
      <c r="BM217" s="232" t="s">
        <v>1110</v>
      </c>
    </row>
    <row r="218" s="2" customFormat="1" ht="24.15" customHeight="1">
      <c r="A218" s="39"/>
      <c r="B218" s="40"/>
      <c r="C218" s="220" t="s">
        <v>391</v>
      </c>
      <c r="D218" s="220" t="s">
        <v>147</v>
      </c>
      <c r="E218" s="221" t="s">
        <v>1111</v>
      </c>
      <c r="F218" s="222" t="s">
        <v>1112</v>
      </c>
      <c r="G218" s="223" t="s">
        <v>157</v>
      </c>
      <c r="H218" s="224">
        <v>1</v>
      </c>
      <c r="I218" s="225"/>
      <c r="J218" s="226">
        <f>ROUND(I218*H218,2)</f>
        <v>0</v>
      </c>
      <c r="K218" s="227"/>
      <c r="L218" s="45"/>
      <c r="M218" s="228" t="s">
        <v>1</v>
      </c>
      <c r="N218" s="229" t="s">
        <v>42</v>
      </c>
      <c r="O218" s="92"/>
      <c r="P218" s="230">
        <f>O218*H218</f>
        <v>0</v>
      </c>
      <c r="Q218" s="230">
        <v>0.41948000000000002</v>
      </c>
      <c r="R218" s="230">
        <f>Q218*H218</f>
        <v>0.41948000000000002</v>
      </c>
      <c r="S218" s="230">
        <v>0</v>
      </c>
      <c r="T218" s="231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32" t="s">
        <v>143</v>
      </c>
      <c r="AT218" s="232" t="s">
        <v>147</v>
      </c>
      <c r="AU218" s="232" t="s">
        <v>87</v>
      </c>
      <c r="AY218" s="18" t="s">
        <v>144</v>
      </c>
      <c r="BE218" s="233">
        <f>IF(N218="základní",J218,0)</f>
        <v>0</v>
      </c>
      <c r="BF218" s="233">
        <f>IF(N218="snížená",J218,0)</f>
        <v>0</v>
      </c>
      <c r="BG218" s="233">
        <f>IF(N218="zákl. přenesená",J218,0)</f>
        <v>0</v>
      </c>
      <c r="BH218" s="233">
        <f>IF(N218="sníž. přenesená",J218,0)</f>
        <v>0</v>
      </c>
      <c r="BI218" s="233">
        <f>IF(N218="nulová",J218,0)</f>
        <v>0</v>
      </c>
      <c r="BJ218" s="18" t="s">
        <v>85</v>
      </c>
      <c r="BK218" s="233">
        <f>ROUND(I218*H218,2)</f>
        <v>0</v>
      </c>
      <c r="BL218" s="18" t="s">
        <v>143</v>
      </c>
      <c r="BM218" s="232" t="s">
        <v>1113</v>
      </c>
    </row>
    <row r="219" s="2" customFormat="1" ht="49.05" customHeight="1">
      <c r="A219" s="39"/>
      <c r="B219" s="40"/>
      <c r="C219" s="265" t="s">
        <v>618</v>
      </c>
      <c r="D219" s="265" t="s">
        <v>254</v>
      </c>
      <c r="E219" s="266" t="s">
        <v>1114</v>
      </c>
      <c r="F219" s="267" t="s">
        <v>1115</v>
      </c>
      <c r="G219" s="268" t="s">
        <v>157</v>
      </c>
      <c r="H219" s="269">
        <v>1</v>
      </c>
      <c r="I219" s="270"/>
      <c r="J219" s="271">
        <f>ROUND(I219*H219,2)</f>
        <v>0</v>
      </c>
      <c r="K219" s="272"/>
      <c r="L219" s="273"/>
      <c r="M219" s="274" t="s">
        <v>1</v>
      </c>
      <c r="N219" s="275" t="s">
        <v>42</v>
      </c>
      <c r="O219" s="92"/>
      <c r="P219" s="230">
        <f>O219*H219</f>
        <v>0</v>
      </c>
      <c r="Q219" s="230">
        <v>2.6000000000000001</v>
      </c>
      <c r="R219" s="230">
        <f>Q219*H219</f>
        <v>2.6000000000000001</v>
      </c>
      <c r="S219" s="230">
        <v>0</v>
      </c>
      <c r="T219" s="231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32" t="s">
        <v>185</v>
      </c>
      <c r="AT219" s="232" t="s">
        <v>254</v>
      </c>
      <c r="AU219" s="232" t="s">
        <v>87</v>
      </c>
      <c r="AY219" s="18" t="s">
        <v>144</v>
      </c>
      <c r="BE219" s="233">
        <f>IF(N219="základní",J219,0)</f>
        <v>0</v>
      </c>
      <c r="BF219" s="233">
        <f>IF(N219="snížená",J219,0)</f>
        <v>0</v>
      </c>
      <c r="BG219" s="233">
        <f>IF(N219="zákl. přenesená",J219,0)</f>
        <v>0</v>
      </c>
      <c r="BH219" s="233">
        <f>IF(N219="sníž. přenesená",J219,0)</f>
        <v>0</v>
      </c>
      <c r="BI219" s="233">
        <f>IF(N219="nulová",J219,0)</f>
        <v>0</v>
      </c>
      <c r="BJ219" s="18" t="s">
        <v>85</v>
      </c>
      <c r="BK219" s="233">
        <f>ROUND(I219*H219,2)</f>
        <v>0</v>
      </c>
      <c r="BL219" s="18" t="s">
        <v>143</v>
      </c>
      <c r="BM219" s="232" t="s">
        <v>1116</v>
      </c>
    </row>
    <row r="220" s="2" customFormat="1" ht="24.15" customHeight="1">
      <c r="A220" s="39"/>
      <c r="B220" s="40"/>
      <c r="C220" s="220" t="s">
        <v>622</v>
      </c>
      <c r="D220" s="220" t="s">
        <v>147</v>
      </c>
      <c r="E220" s="221" t="s">
        <v>944</v>
      </c>
      <c r="F220" s="222" t="s">
        <v>945</v>
      </c>
      <c r="G220" s="223" t="s">
        <v>157</v>
      </c>
      <c r="H220" s="224">
        <v>1</v>
      </c>
      <c r="I220" s="225"/>
      <c r="J220" s="226">
        <f>ROUND(I220*H220,2)</f>
        <v>0</v>
      </c>
      <c r="K220" s="227"/>
      <c r="L220" s="45"/>
      <c r="M220" s="228" t="s">
        <v>1</v>
      </c>
      <c r="N220" s="229" t="s">
        <v>42</v>
      </c>
      <c r="O220" s="92"/>
      <c r="P220" s="230">
        <f>O220*H220</f>
        <v>0</v>
      </c>
      <c r="Q220" s="230">
        <v>0.0098899999999999995</v>
      </c>
      <c r="R220" s="230">
        <f>Q220*H220</f>
        <v>0.0098899999999999995</v>
      </c>
      <c r="S220" s="230">
        <v>0</v>
      </c>
      <c r="T220" s="231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32" t="s">
        <v>143</v>
      </c>
      <c r="AT220" s="232" t="s">
        <v>147</v>
      </c>
      <c r="AU220" s="232" t="s">
        <v>87</v>
      </c>
      <c r="AY220" s="18" t="s">
        <v>144</v>
      </c>
      <c r="BE220" s="233">
        <f>IF(N220="základní",J220,0)</f>
        <v>0</v>
      </c>
      <c r="BF220" s="233">
        <f>IF(N220="snížená",J220,0)</f>
        <v>0</v>
      </c>
      <c r="BG220" s="233">
        <f>IF(N220="zákl. přenesená",J220,0)</f>
        <v>0</v>
      </c>
      <c r="BH220" s="233">
        <f>IF(N220="sníž. přenesená",J220,0)</f>
        <v>0</v>
      </c>
      <c r="BI220" s="233">
        <f>IF(N220="nulová",J220,0)</f>
        <v>0</v>
      </c>
      <c r="BJ220" s="18" t="s">
        <v>85</v>
      </c>
      <c r="BK220" s="233">
        <f>ROUND(I220*H220,2)</f>
        <v>0</v>
      </c>
      <c r="BL220" s="18" t="s">
        <v>143</v>
      </c>
      <c r="BM220" s="232" t="s">
        <v>1117</v>
      </c>
    </row>
    <row r="221" s="2" customFormat="1" ht="21.75" customHeight="1">
      <c r="A221" s="39"/>
      <c r="B221" s="40"/>
      <c r="C221" s="265" t="s">
        <v>627</v>
      </c>
      <c r="D221" s="265" t="s">
        <v>254</v>
      </c>
      <c r="E221" s="266" t="s">
        <v>947</v>
      </c>
      <c r="F221" s="267" t="s">
        <v>948</v>
      </c>
      <c r="G221" s="268" t="s">
        <v>157</v>
      </c>
      <c r="H221" s="269">
        <v>1</v>
      </c>
      <c r="I221" s="270"/>
      <c r="J221" s="271">
        <f>ROUND(I221*H221,2)</f>
        <v>0</v>
      </c>
      <c r="K221" s="272"/>
      <c r="L221" s="273"/>
      <c r="M221" s="274" t="s">
        <v>1</v>
      </c>
      <c r="N221" s="275" t="s">
        <v>42</v>
      </c>
      <c r="O221" s="92"/>
      <c r="P221" s="230">
        <f>O221*H221</f>
        <v>0</v>
      </c>
      <c r="Q221" s="230">
        <v>0.254</v>
      </c>
      <c r="R221" s="230">
        <f>Q221*H221</f>
        <v>0.254</v>
      </c>
      <c r="S221" s="230">
        <v>0</v>
      </c>
      <c r="T221" s="231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32" t="s">
        <v>185</v>
      </c>
      <c r="AT221" s="232" t="s">
        <v>254</v>
      </c>
      <c r="AU221" s="232" t="s">
        <v>87</v>
      </c>
      <c r="AY221" s="18" t="s">
        <v>144</v>
      </c>
      <c r="BE221" s="233">
        <f>IF(N221="základní",J221,0)</f>
        <v>0</v>
      </c>
      <c r="BF221" s="233">
        <f>IF(N221="snížená",J221,0)</f>
        <v>0</v>
      </c>
      <c r="BG221" s="233">
        <f>IF(N221="zákl. přenesená",J221,0)</f>
        <v>0</v>
      </c>
      <c r="BH221" s="233">
        <f>IF(N221="sníž. přenesená",J221,0)</f>
        <v>0</v>
      </c>
      <c r="BI221" s="233">
        <f>IF(N221="nulová",J221,0)</f>
        <v>0</v>
      </c>
      <c r="BJ221" s="18" t="s">
        <v>85</v>
      </c>
      <c r="BK221" s="233">
        <f>ROUND(I221*H221,2)</f>
        <v>0</v>
      </c>
      <c r="BL221" s="18" t="s">
        <v>143</v>
      </c>
      <c r="BM221" s="232" t="s">
        <v>1118</v>
      </c>
    </row>
    <row r="222" s="2" customFormat="1" ht="24.15" customHeight="1">
      <c r="A222" s="39"/>
      <c r="B222" s="40"/>
      <c r="C222" s="220" t="s">
        <v>632</v>
      </c>
      <c r="D222" s="220" t="s">
        <v>147</v>
      </c>
      <c r="E222" s="221" t="s">
        <v>780</v>
      </c>
      <c r="F222" s="222" t="s">
        <v>781</v>
      </c>
      <c r="G222" s="223" t="s">
        <v>157</v>
      </c>
      <c r="H222" s="224">
        <v>4</v>
      </c>
      <c r="I222" s="225"/>
      <c r="J222" s="226">
        <f>ROUND(I222*H222,2)</f>
        <v>0</v>
      </c>
      <c r="K222" s="227"/>
      <c r="L222" s="45"/>
      <c r="M222" s="228" t="s">
        <v>1</v>
      </c>
      <c r="N222" s="229" t="s">
        <v>42</v>
      </c>
      <c r="O222" s="92"/>
      <c r="P222" s="230">
        <f>O222*H222</f>
        <v>0</v>
      </c>
      <c r="Q222" s="230">
        <v>0.01218</v>
      </c>
      <c r="R222" s="230">
        <f>Q222*H222</f>
        <v>0.048719999999999999</v>
      </c>
      <c r="S222" s="230">
        <v>0</v>
      </c>
      <c r="T222" s="231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32" t="s">
        <v>143</v>
      </c>
      <c r="AT222" s="232" t="s">
        <v>147</v>
      </c>
      <c r="AU222" s="232" t="s">
        <v>87</v>
      </c>
      <c r="AY222" s="18" t="s">
        <v>144</v>
      </c>
      <c r="BE222" s="233">
        <f>IF(N222="základní",J222,0)</f>
        <v>0</v>
      </c>
      <c r="BF222" s="233">
        <f>IF(N222="snížená",J222,0)</f>
        <v>0</v>
      </c>
      <c r="BG222" s="233">
        <f>IF(N222="zákl. přenesená",J222,0)</f>
        <v>0</v>
      </c>
      <c r="BH222" s="233">
        <f>IF(N222="sníž. přenesená",J222,0)</f>
        <v>0</v>
      </c>
      <c r="BI222" s="233">
        <f>IF(N222="nulová",J222,0)</f>
        <v>0</v>
      </c>
      <c r="BJ222" s="18" t="s">
        <v>85</v>
      </c>
      <c r="BK222" s="233">
        <f>ROUND(I222*H222,2)</f>
        <v>0</v>
      </c>
      <c r="BL222" s="18" t="s">
        <v>143</v>
      </c>
      <c r="BM222" s="232" t="s">
        <v>1119</v>
      </c>
    </row>
    <row r="223" s="2" customFormat="1" ht="16.5" customHeight="1">
      <c r="A223" s="39"/>
      <c r="B223" s="40"/>
      <c r="C223" s="265" t="s">
        <v>636</v>
      </c>
      <c r="D223" s="265" t="s">
        <v>254</v>
      </c>
      <c r="E223" s="266" t="s">
        <v>1120</v>
      </c>
      <c r="F223" s="267" t="s">
        <v>1121</v>
      </c>
      <c r="G223" s="268" t="s">
        <v>157</v>
      </c>
      <c r="H223" s="269">
        <v>2</v>
      </c>
      <c r="I223" s="270"/>
      <c r="J223" s="271">
        <f>ROUND(I223*H223,2)</f>
        <v>0</v>
      </c>
      <c r="K223" s="272"/>
      <c r="L223" s="273"/>
      <c r="M223" s="274" t="s">
        <v>1</v>
      </c>
      <c r="N223" s="275" t="s">
        <v>42</v>
      </c>
      <c r="O223" s="92"/>
      <c r="P223" s="230">
        <f>O223*H223</f>
        <v>0</v>
      </c>
      <c r="Q223" s="230">
        <v>0.40100000000000002</v>
      </c>
      <c r="R223" s="230">
        <f>Q223*H223</f>
        <v>0.80200000000000005</v>
      </c>
      <c r="S223" s="230">
        <v>0</v>
      </c>
      <c r="T223" s="231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32" t="s">
        <v>185</v>
      </c>
      <c r="AT223" s="232" t="s">
        <v>254</v>
      </c>
      <c r="AU223" s="232" t="s">
        <v>87</v>
      </c>
      <c r="AY223" s="18" t="s">
        <v>144</v>
      </c>
      <c r="BE223" s="233">
        <f>IF(N223="základní",J223,0)</f>
        <v>0</v>
      </c>
      <c r="BF223" s="233">
        <f>IF(N223="snížená",J223,0)</f>
        <v>0</v>
      </c>
      <c r="BG223" s="233">
        <f>IF(N223="zákl. přenesená",J223,0)</f>
        <v>0</v>
      </c>
      <c r="BH223" s="233">
        <f>IF(N223="sníž. přenesená",J223,0)</f>
        <v>0</v>
      </c>
      <c r="BI223" s="233">
        <f>IF(N223="nulová",J223,0)</f>
        <v>0</v>
      </c>
      <c r="BJ223" s="18" t="s">
        <v>85</v>
      </c>
      <c r="BK223" s="233">
        <f>ROUND(I223*H223,2)</f>
        <v>0</v>
      </c>
      <c r="BL223" s="18" t="s">
        <v>143</v>
      </c>
      <c r="BM223" s="232" t="s">
        <v>1122</v>
      </c>
    </row>
    <row r="224" s="2" customFormat="1" ht="24.15" customHeight="1">
      <c r="A224" s="39"/>
      <c r="B224" s="40"/>
      <c r="C224" s="265" t="s">
        <v>640</v>
      </c>
      <c r="D224" s="265" t="s">
        <v>254</v>
      </c>
      <c r="E224" s="266" t="s">
        <v>960</v>
      </c>
      <c r="F224" s="267" t="s">
        <v>961</v>
      </c>
      <c r="G224" s="268" t="s">
        <v>157</v>
      </c>
      <c r="H224" s="269">
        <v>2</v>
      </c>
      <c r="I224" s="270"/>
      <c r="J224" s="271">
        <f>ROUND(I224*H224,2)</f>
        <v>0</v>
      </c>
      <c r="K224" s="272"/>
      <c r="L224" s="273"/>
      <c r="M224" s="274" t="s">
        <v>1</v>
      </c>
      <c r="N224" s="275" t="s">
        <v>42</v>
      </c>
      <c r="O224" s="92"/>
      <c r="P224" s="230">
        <f>O224*H224</f>
        <v>0</v>
      </c>
      <c r="Q224" s="230">
        <v>0.54800000000000004</v>
      </c>
      <c r="R224" s="230">
        <f>Q224*H224</f>
        <v>1.0960000000000001</v>
      </c>
      <c r="S224" s="230">
        <v>0</v>
      </c>
      <c r="T224" s="231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32" t="s">
        <v>185</v>
      </c>
      <c r="AT224" s="232" t="s">
        <v>254</v>
      </c>
      <c r="AU224" s="232" t="s">
        <v>87</v>
      </c>
      <c r="AY224" s="18" t="s">
        <v>144</v>
      </c>
      <c r="BE224" s="233">
        <f>IF(N224="základní",J224,0)</f>
        <v>0</v>
      </c>
      <c r="BF224" s="233">
        <f>IF(N224="snížená",J224,0)</f>
        <v>0</v>
      </c>
      <c r="BG224" s="233">
        <f>IF(N224="zákl. přenesená",J224,0)</f>
        <v>0</v>
      </c>
      <c r="BH224" s="233">
        <f>IF(N224="sníž. přenesená",J224,0)</f>
        <v>0</v>
      </c>
      <c r="BI224" s="233">
        <f>IF(N224="nulová",J224,0)</f>
        <v>0</v>
      </c>
      <c r="BJ224" s="18" t="s">
        <v>85</v>
      </c>
      <c r="BK224" s="233">
        <f>ROUND(I224*H224,2)</f>
        <v>0</v>
      </c>
      <c r="BL224" s="18" t="s">
        <v>143</v>
      </c>
      <c r="BM224" s="232" t="s">
        <v>1123</v>
      </c>
    </row>
    <row r="225" s="13" customFormat="1">
      <c r="A225" s="13"/>
      <c r="B225" s="243"/>
      <c r="C225" s="244"/>
      <c r="D225" s="234" t="s">
        <v>216</v>
      </c>
      <c r="E225" s="245" t="s">
        <v>1</v>
      </c>
      <c r="F225" s="246" t="s">
        <v>1124</v>
      </c>
      <c r="G225" s="244"/>
      <c r="H225" s="247">
        <v>2</v>
      </c>
      <c r="I225" s="248"/>
      <c r="J225" s="244"/>
      <c r="K225" s="244"/>
      <c r="L225" s="249"/>
      <c r="M225" s="250"/>
      <c r="N225" s="251"/>
      <c r="O225" s="251"/>
      <c r="P225" s="251"/>
      <c r="Q225" s="251"/>
      <c r="R225" s="251"/>
      <c r="S225" s="251"/>
      <c r="T225" s="252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53" t="s">
        <v>216</v>
      </c>
      <c r="AU225" s="253" t="s">
        <v>87</v>
      </c>
      <c r="AV225" s="13" t="s">
        <v>87</v>
      </c>
      <c r="AW225" s="13" t="s">
        <v>34</v>
      </c>
      <c r="AX225" s="13" t="s">
        <v>85</v>
      </c>
      <c r="AY225" s="253" t="s">
        <v>144</v>
      </c>
    </row>
    <row r="226" s="2" customFormat="1" ht="24.15" customHeight="1">
      <c r="A226" s="39"/>
      <c r="B226" s="40"/>
      <c r="C226" s="265" t="s">
        <v>644</v>
      </c>
      <c r="D226" s="265" t="s">
        <v>254</v>
      </c>
      <c r="E226" s="266" t="s">
        <v>788</v>
      </c>
      <c r="F226" s="267" t="s">
        <v>963</v>
      </c>
      <c r="G226" s="268" t="s">
        <v>157</v>
      </c>
      <c r="H226" s="269">
        <v>2</v>
      </c>
      <c r="I226" s="270"/>
      <c r="J226" s="271">
        <f>ROUND(I226*H226,2)</f>
        <v>0</v>
      </c>
      <c r="K226" s="272"/>
      <c r="L226" s="273"/>
      <c r="M226" s="274" t="s">
        <v>1</v>
      </c>
      <c r="N226" s="275" t="s">
        <v>42</v>
      </c>
      <c r="O226" s="92"/>
      <c r="P226" s="230">
        <f>O226*H226</f>
        <v>0</v>
      </c>
      <c r="Q226" s="230">
        <v>0.002</v>
      </c>
      <c r="R226" s="230">
        <f>Q226*H226</f>
        <v>0.0040000000000000001</v>
      </c>
      <c r="S226" s="230">
        <v>0</v>
      </c>
      <c r="T226" s="231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32" t="s">
        <v>185</v>
      </c>
      <c r="AT226" s="232" t="s">
        <v>254</v>
      </c>
      <c r="AU226" s="232" t="s">
        <v>87</v>
      </c>
      <c r="AY226" s="18" t="s">
        <v>144</v>
      </c>
      <c r="BE226" s="233">
        <f>IF(N226="základní",J226,0)</f>
        <v>0</v>
      </c>
      <c r="BF226" s="233">
        <f>IF(N226="snížená",J226,0)</f>
        <v>0</v>
      </c>
      <c r="BG226" s="233">
        <f>IF(N226="zákl. přenesená",J226,0)</f>
        <v>0</v>
      </c>
      <c r="BH226" s="233">
        <f>IF(N226="sníž. přenesená",J226,0)</f>
        <v>0</v>
      </c>
      <c r="BI226" s="233">
        <f>IF(N226="nulová",J226,0)</f>
        <v>0</v>
      </c>
      <c r="BJ226" s="18" t="s">
        <v>85</v>
      </c>
      <c r="BK226" s="233">
        <f>ROUND(I226*H226,2)</f>
        <v>0</v>
      </c>
      <c r="BL226" s="18" t="s">
        <v>143</v>
      </c>
      <c r="BM226" s="232" t="s">
        <v>1125</v>
      </c>
    </row>
    <row r="227" s="2" customFormat="1" ht="24.15" customHeight="1">
      <c r="A227" s="39"/>
      <c r="B227" s="40"/>
      <c r="C227" s="220" t="s">
        <v>648</v>
      </c>
      <c r="D227" s="220" t="s">
        <v>147</v>
      </c>
      <c r="E227" s="221" t="s">
        <v>792</v>
      </c>
      <c r="F227" s="222" t="s">
        <v>793</v>
      </c>
      <c r="G227" s="223" t="s">
        <v>157</v>
      </c>
      <c r="H227" s="224">
        <v>4</v>
      </c>
      <c r="I227" s="225"/>
      <c r="J227" s="226">
        <f>ROUND(I227*H227,2)</f>
        <v>0</v>
      </c>
      <c r="K227" s="227"/>
      <c r="L227" s="45"/>
      <c r="M227" s="228" t="s">
        <v>1</v>
      </c>
      <c r="N227" s="229" t="s">
        <v>42</v>
      </c>
      <c r="O227" s="92"/>
      <c r="P227" s="230">
        <f>O227*H227</f>
        <v>0</v>
      </c>
      <c r="Q227" s="230">
        <v>0.089999999999999997</v>
      </c>
      <c r="R227" s="230">
        <f>Q227*H227</f>
        <v>0.35999999999999999</v>
      </c>
      <c r="S227" s="230">
        <v>0</v>
      </c>
      <c r="T227" s="231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32" t="s">
        <v>143</v>
      </c>
      <c r="AT227" s="232" t="s">
        <v>147</v>
      </c>
      <c r="AU227" s="232" t="s">
        <v>87</v>
      </c>
      <c r="AY227" s="18" t="s">
        <v>144</v>
      </c>
      <c r="BE227" s="233">
        <f>IF(N227="základní",J227,0)</f>
        <v>0</v>
      </c>
      <c r="BF227" s="233">
        <f>IF(N227="snížená",J227,0)</f>
        <v>0</v>
      </c>
      <c r="BG227" s="233">
        <f>IF(N227="zákl. přenesená",J227,0)</f>
        <v>0</v>
      </c>
      <c r="BH227" s="233">
        <f>IF(N227="sníž. přenesená",J227,0)</f>
        <v>0</v>
      </c>
      <c r="BI227" s="233">
        <f>IF(N227="nulová",J227,0)</f>
        <v>0</v>
      </c>
      <c r="BJ227" s="18" t="s">
        <v>85</v>
      </c>
      <c r="BK227" s="233">
        <f>ROUND(I227*H227,2)</f>
        <v>0</v>
      </c>
      <c r="BL227" s="18" t="s">
        <v>143</v>
      </c>
      <c r="BM227" s="232" t="s">
        <v>1126</v>
      </c>
    </row>
    <row r="228" s="13" customFormat="1">
      <c r="A228" s="13"/>
      <c r="B228" s="243"/>
      <c r="C228" s="244"/>
      <c r="D228" s="234" t="s">
        <v>216</v>
      </c>
      <c r="E228" s="245" t="s">
        <v>1</v>
      </c>
      <c r="F228" s="246" t="s">
        <v>1127</v>
      </c>
      <c r="G228" s="244"/>
      <c r="H228" s="247">
        <v>4</v>
      </c>
      <c r="I228" s="248"/>
      <c r="J228" s="244"/>
      <c r="K228" s="244"/>
      <c r="L228" s="249"/>
      <c r="M228" s="250"/>
      <c r="N228" s="251"/>
      <c r="O228" s="251"/>
      <c r="P228" s="251"/>
      <c r="Q228" s="251"/>
      <c r="R228" s="251"/>
      <c r="S228" s="251"/>
      <c r="T228" s="252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53" t="s">
        <v>216</v>
      </c>
      <c r="AU228" s="253" t="s">
        <v>87</v>
      </c>
      <c r="AV228" s="13" t="s">
        <v>87</v>
      </c>
      <c r="AW228" s="13" t="s">
        <v>34</v>
      </c>
      <c r="AX228" s="13" t="s">
        <v>85</v>
      </c>
      <c r="AY228" s="253" t="s">
        <v>144</v>
      </c>
    </row>
    <row r="229" s="2" customFormat="1" ht="24.15" customHeight="1">
      <c r="A229" s="39"/>
      <c r="B229" s="40"/>
      <c r="C229" s="265" t="s">
        <v>655</v>
      </c>
      <c r="D229" s="265" t="s">
        <v>254</v>
      </c>
      <c r="E229" s="266" t="s">
        <v>796</v>
      </c>
      <c r="F229" s="267" t="s">
        <v>966</v>
      </c>
      <c r="G229" s="268" t="s">
        <v>157</v>
      </c>
      <c r="H229" s="269">
        <v>4</v>
      </c>
      <c r="I229" s="270"/>
      <c r="J229" s="271">
        <f>ROUND(I229*H229,2)</f>
        <v>0</v>
      </c>
      <c r="K229" s="272"/>
      <c r="L229" s="273"/>
      <c r="M229" s="274" t="s">
        <v>1</v>
      </c>
      <c r="N229" s="275" t="s">
        <v>42</v>
      </c>
      <c r="O229" s="92"/>
      <c r="P229" s="230">
        <f>O229*H229</f>
        <v>0</v>
      </c>
      <c r="Q229" s="230">
        <v>0.079000000000000001</v>
      </c>
      <c r="R229" s="230">
        <f>Q229*H229</f>
        <v>0.316</v>
      </c>
      <c r="S229" s="230">
        <v>0</v>
      </c>
      <c r="T229" s="231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32" t="s">
        <v>185</v>
      </c>
      <c r="AT229" s="232" t="s">
        <v>254</v>
      </c>
      <c r="AU229" s="232" t="s">
        <v>87</v>
      </c>
      <c r="AY229" s="18" t="s">
        <v>144</v>
      </c>
      <c r="BE229" s="233">
        <f>IF(N229="základní",J229,0)</f>
        <v>0</v>
      </c>
      <c r="BF229" s="233">
        <f>IF(N229="snížená",J229,0)</f>
        <v>0</v>
      </c>
      <c r="BG229" s="233">
        <f>IF(N229="zákl. přenesená",J229,0)</f>
        <v>0</v>
      </c>
      <c r="BH229" s="233">
        <f>IF(N229="sníž. přenesená",J229,0)</f>
        <v>0</v>
      </c>
      <c r="BI229" s="233">
        <f>IF(N229="nulová",J229,0)</f>
        <v>0</v>
      </c>
      <c r="BJ229" s="18" t="s">
        <v>85</v>
      </c>
      <c r="BK229" s="233">
        <f>ROUND(I229*H229,2)</f>
        <v>0</v>
      </c>
      <c r="BL229" s="18" t="s">
        <v>143</v>
      </c>
      <c r="BM229" s="232" t="s">
        <v>1128</v>
      </c>
    </row>
    <row r="230" s="13" customFormat="1">
      <c r="A230" s="13"/>
      <c r="B230" s="243"/>
      <c r="C230" s="244"/>
      <c r="D230" s="234" t="s">
        <v>216</v>
      </c>
      <c r="E230" s="245" t="s">
        <v>1</v>
      </c>
      <c r="F230" s="246" t="s">
        <v>1127</v>
      </c>
      <c r="G230" s="244"/>
      <c r="H230" s="247">
        <v>4</v>
      </c>
      <c r="I230" s="248"/>
      <c r="J230" s="244"/>
      <c r="K230" s="244"/>
      <c r="L230" s="249"/>
      <c r="M230" s="250"/>
      <c r="N230" s="251"/>
      <c r="O230" s="251"/>
      <c r="P230" s="251"/>
      <c r="Q230" s="251"/>
      <c r="R230" s="251"/>
      <c r="S230" s="251"/>
      <c r="T230" s="252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53" t="s">
        <v>216</v>
      </c>
      <c r="AU230" s="253" t="s">
        <v>87</v>
      </c>
      <c r="AV230" s="13" t="s">
        <v>87</v>
      </c>
      <c r="AW230" s="13" t="s">
        <v>34</v>
      </c>
      <c r="AX230" s="13" t="s">
        <v>85</v>
      </c>
      <c r="AY230" s="253" t="s">
        <v>144</v>
      </c>
    </row>
    <row r="231" s="2" customFormat="1" ht="24.15" customHeight="1">
      <c r="A231" s="39"/>
      <c r="B231" s="40"/>
      <c r="C231" s="220" t="s">
        <v>659</v>
      </c>
      <c r="D231" s="220" t="s">
        <v>147</v>
      </c>
      <c r="E231" s="221" t="s">
        <v>720</v>
      </c>
      <c r="F231" s="222" t="s">
        <v>721</v>
      </c>
      <c r="G231" s="223" t="s">
        <v>229</v>
      </c>
      <c r="H231" s="224">
        <v>10.75</v>
      </c>
      <c r="I231" s="225"/>
      <c r="J231" s="226">
        <f>ROUND(I231*H231,2)</f>
        <v>0</v>
      </c>
      <c r="K231" s="227"/>
      <c r="L231" s="45"/>
      <c r="M231" s="228" t="s">
        <v>1</v>
      </c>
      <c r="N231" s="229" t="s">
        <v>42</v>
      </c>
      <c r="O231" s="92"/>
      <c r="P231" s="230">
        <f>O231*H231</f>
        <v>0</v>
      </c>
      <c r="Q231" s="230">
        <v>2.5018699999999998</v>
      </c>
      <c r="R231" s="230">
        <f>Q231*H231</f>
        <v>26.895102499999997</v>
      </c>
      <c r="S231" s="230">
        <v>0</v>
      </c>
      <c r="T231" s="231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32" t="s">
        <v>143</v>
      </c>
      <c r="AT231" s="232" t="s">
        <v>147</v>
      </c>
      <c r="AU231" s="232" t="s">
        <v>87</v>
      </c>
      <c r="AY231" s="18" t="s">
        <v>144</v>
      </c>
      <c r="BE231" s="233">
        <f>IF(N231="základní",J231,0)</f>
        <v>0</v>
      </c>
      <c r="BF231" s="233">
        <f>IF(N231="snížená",J231,0)</f>
        <v>0</v>
      </c>
      <c r="BG231" s="233">
        <f>IF(N231="zákl. přenesená",J231,0)</f>
        <v>0</v>
      </c>
      <c r="BH231" s="233">
        <f>IF(N231="sníž. přenesená",J231,0)</f>
        <v>0</v>
      </c>
      <c r="BI231" s="233">
        <f>IF(N231="nulová",J231,0)</f>
        <v>0</v>
      </c>
      <c r="BJ231" s="18" t="s">
        <v>85</v>
      </c>
      <c r="BK231" s="233">
        <f>ROUND(I231*H231,2)</f>
        <v>0</v>
      </c>
      <c r="BL231" s="18" t="s">
        <v>143</v>
      </c>
      <c r="BM231" s="232" t="s">
        <v>1129</v>
      </c>
    </row>
    <row r="232" s="13" customFormat="1">
      <c r="A232" s="13"/>
      <c r="B232" s="243"/>
      <c r="C232" s="244"/>
      <c r="D232" s="234" t="s">
        <v>216</v>
      </c>
      <c r="E232" s="245" t="s">
        <v>1</v>
      </c>
      <c r="F232" s="246" t="s">
        <v>1130</v>
      </c>
      <c r="G232" s="244"/>
      <c r="H232" s="247">
        <v>9</v>
      </c>
      <c r="I232" s="248"/>
      <c r="J232" s="244"/>
      <c r="K232" s="244"/>
      <c r="L232" s="249"/>
      <c r="M232" s="250"/>
      <c r="N232" s="251"/>
      <c r="O232" s="251"/>
      <c r="P232" s="251"/>
      <c r="Q232" s="251"/>
      <c r="R232" s="251"/>
      <c r="S232" s="251"/>
      <c r="T232" s="252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53" t="s">
        <v>216</v>
      </c>
      <c r="AU232" s="253" t="s">
        <v>87</v>
      </c>
      <c r="AV232" s="13" t="s">
        <v>87</v>
      </c>
      <c r="AW232" s="13" t="s">
        <v>34</v>
      </c>
      <c r="AX232" s="13" t="s">
        <v>77</v>
      </c>
      <c r="AY232" s="253" t="s">
        <v>144</v>
      </c>
    </row>
    <row r="233" s="13" customFormat="1">
      <c r="A233" s="13"/>
      <c r="B233" s="243"/>
      <c r="C233" s="244"/>
      <c r="D233" s="234" t="s">
        <v>216</v>
      </c>
      <c r="E233" s="245" t="s">
        <v>1</v>
      </c>
      <c r="F233" s="246" t="s">
        <v>1131</v>
      </c>
      <c r="G233" s="244"/>
      <c r="H233" s="247">
        <v>1</v>
      </c>
      <c r="I233" s="248"/>
      <c r="J233" s="244"/>
      <c r="K233" s="244"/>
      <c r="L233" s="249"/>
      <c r="M233" s="250"/>
      <c r="N233" s="251"/>
      <c r="O233" s="251"/>
      <c r="P233" s="251"/>
      <c r="Q233" s="251"/>
      <c r="R233" s="251"/>
      <c r="S233" s="251"/>
      <c r="T233" s="252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53" t="s">
        <v>216</v>
      </c>
      <c r="AU233" s="253" t="s">
        <v>87</v>
      </c>
      <c r="AV233" s="13" t="s">
        <v>87</v>
      </c>
      <c r="AW233" s="13" t="s">
        <v>34</v>
      </c>
      <c r="AX233" s="13" t="s">
        <v>77</v>
      </c>
      <c r="AY233" s="253" t="s">
        <v>144</v>
      </c>
    </row>
    <row r="234" s="13" customFormat="1">
      <c r="A234" s="13"/>
      <c r="B234" s="243"/>
      <c r="C234" s="244"/>
      <c r="D234" s="234" t="s">
        <v>216</v>
      </c>
      <c r="E234" s="245" t="s">
        <v>1</v>
      </c>
      <c r="F234" s="246" t="s">
        <v>1132</v>
      </c>
      <c r="G234" s="244"/>
      <c r="H234" s="247">
        <v>0.75</v>
      </c>
      <c r="I234" s="248"/>
      <c r="J234" s="244"/>
      <c r="K234" s="244"/>
      <c r="L234" s="249"/>
      <c r="M234" s="250"/>
      <c r="N234" s="251"/>
      <c r="O234" s="251"/>
      <c r="P234" s="251"/>
      <c r="Q234" s="251"/>
      <c r="R234" s="251"/>
      <c r="S234" s="251"/>
      <c r="T234" s="252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53" t="s">
        <v>216</v>
      </c>
      <c r="AU234" s="253" t="s">
        <v>87</v>
      </c>
      <c r="AV234" s="13" t="s">
        <v>87</v>
      </c>
      <c r="AW234" s="13" t="s">
        <v>34</v>
      </c>
      <c r="AX234" s="13" t="s">
        <v>77</v>
      </c>
      <c r="AY234" s="253" t="s">
        <v>144</v>
      </c>
    </row>
    <row r="235" s="14" customFormat="1">
      <c r="A235" s="14"/>
      <c r="B235" s="254"/>
      <c r="C235" s="255"/>
      <c r="D235" s="234" t="s">
        <v>216</v>
      </c>
      <c r="E235" s="256" t="s">
        <v>1</v>
      </c>
      <c r="F235" s="257" t="s">
        <v>236</v>
      </c>
      <c r="G235" s="255"/>
      <c r="H235" s="258">
        <v>10.75</v>
      </c>
      <c r="I235" s="259"/>
      <c r="J235" s="255"/>
      <c r="K235" s="255"/>
      <c r="L235" s="260"/>
      <c r="M235" s="261"/>
      <c r="N235" s="262"/>
      <c r="O235" s="262"/>
      <c r="P235" s="262"/>
      <c r="Q235" s="262"/>
      <c r="R235" s="262"/>
      <c r="S235" s="262"/>
      <c r="T235" s="263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64" t="s">
        <v>216</v>
      </c>
      <c r="AU235" s="264" t="s">
        <v>87</v>
      </c>
      <c r="AV235" s="14" t="s">
        <v>143</v>
      </c>
      <c r="AW235" s="14" t="s">
        <v>34</v>
      </c>
      <c r="AX235" s="14" t="s">
        <v>85</v>
      </c>
      <c r="AY235" s="264" t="s">
        <v>144</v>
      </c>
    </row>
    <row r="236" s="2" customFormat="1" ht="21.75" customHeight="1">
      <c r="A236" s="39"/>
      <c r="B236" s="40"/>
      <c r="C236" s="220" t="s">
        <v>663</v>
      </c>
      <c r="D236" s="220" t="s">
        <v>147</v>
      </c>
      <c r="E236" s="221" t="s">
        <v>970</v>
      </c>
      <c r="F236" s="222" t="s">
        <v>971</v>
      </c>
      <c r="G236" s="223" t="s">
        <v>224</v>
      </c>
      <c r="H236" s="224">
        <v>16.5</v>
      </c>
      <c r="I236" s="225"/>
      <c r="J236" s="226">
        <f>ROUND(I236*H236,2)</f>
        <v>0</v>
      </c>
      <c r="K236" s="227"/>
      <c r="L236" s="45"/>
      <c r="M236" s="228" t="s">
        <v>1</v>
      </c>
      <c r="N236" s="229" t="s">
        <v>42</v>
      </c>
      <c r="O236" s="92"/>
      <c r="P236" s="230">
        <f>O236*H236</f>
        <v>0</v>
      </c>
      <c r="Q236" s="230">
        <v>0</v>
      </c>
      <c r="R236" s="230">
        <f>Q236*H236</f>
        <v>0</v>
      </c>
      <c r="S236" s="230">
        <v>0</v>
      </c>
      <c r="T236" s="231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32" t="s">
        <v>143</v>
      </c>
      <c r="AT236" s="232" t="s">
        <v>147</v>
      </c>
      <c r="AU236" s="232" t="s">
        <v>87</v>
      </c>
      <c r="AY236" s="18" t="s">
        <v>144</v>
      </c>
      <c r="BE236" s="233">
        <f>IF(N236="základní",J236,0)</f>
        <v>0</v>
      </c>
      <c r="BF236" s="233">
        <f>IF(N236="snížená",J236,0)</f>
        <v>0</v>
      </c>
      <c r="BG236" s="233">
        <f>IF(N236="zákl. přenesená",J236,0)</f>
        <v>0</v>
      </c>
      <c r="BH236" s="233">
        <f>IF(N236="sníž. přenesená",J236,0)</f>
        <v>0</v>
      </c>
      <c r="BI236" s="233">
        <f>IF(N236="nulová",J236,0)</f>
        <v>0</v>
      </c>
      <c r="BJ236" s="18" t="s">
        <v>85</v>
      </c>
      <c r="BK236" s="233">
        <f>ROUND(I236*H236,2)</f>
        <v>0</v>
      </c>
      <c r="BL236" s="18" t="s">
        <v>143</v>
      </c>
      <c r="BM236" s="232" t="s">
        <v>1133</v>
      </c>
    </row>
    <row r="237" s="2" customFormat="1" ht="37.8" customHeight="1">
      <c r="A237" s="39"/>
      <c r="B237" s="40"/>
      <c r="C237" s="220" t="s">
        <v>667</v>
      </c>
      <c r="D237" s="220" t="s">
        <v>147</v>
      </c>
      <c r="E237" s="221" t="s">
        <v>976</v>
      </c>
      <c r="F237" s="222" t="s">
        <v>977</v>
      </c>
      <c r="G237" s="223" t="s">
        <v>224</v>
      </c>
      <c r="H237" s="224">
        <v>16.5</v>
      </c>
      <c r="I237" s="225"/>
      <c r="J237" s="226">
        <f>ROUND(I237*H237,2)</f>
        <v>0</v>
      </c>
      <c r="K237" s="227"/>
      <c r="L237" s="45"/>
      <c r="M237" s="228" t="s">
        <v>1</v>
      </c>
      <c r="N237" s="229" t="s">
        <v>42</v>
      </c>
      <c r="O237" s="92"/>
      <c r="P237" s="230">
        <f>O237*H237</f>
        <v>0</v>
      </c>
      <c r="Q237" s="230">
        <v>0</v>
      </c>
      <c r="R237" s="230">
        <f>Q237*H237</f>
        <v>0</v>
      </c>
      <c r="S237" s="230">
        <v>0</v>
      </c>
      <c r="T237" s="231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32" t="s">
        <v>143</v>
      </c>
      <c r="AT237" s="232" t="s">
        <v>147</v>
      </c>
      <c r="AU237" s="232" t="s">
        <v>87</v>
      </c>
      <c r="AY237" s="18" t="s">
        <v>144</v>
      </c>
      <c r="BE237" s="233">
        <f>IF(N237="základní",J237,0)</f>
        <v>0</v>
      </c>
      <c r="BF237" s="233">
        <f>IF(N237="snížená",J237,0)</f>
        <v>0</v>
      </c>
      <c r="BG237" s="233">
        <f>IF(N237="zákl. přenesená",J237,0)</f>
        <v>0</v>
      </c>
      <c r="BH237" s="233">
        <f>IF(N237="sníž. přenesená",J237,0)</f>
        <v>0</v>
      </c>
      <c r="BI237" s="233">
        <f>IF(N237="nulová",J237,0)</f>
        <v>0</v>
      </c>
      <c r="BJ237" s="18" t="s">
        <v>85</v>
      </c>
      <c r="BK237" s="233">
        <f>ROUND(I237*H237,2)</f>
        <v>0</v>
      </c>
      <c r="BL237" s="18" t="s">
        <v>143</v>
      </c>
      <c r="BM237" s="232" t="s">
        <v>1134</v>
      </c>
    </row>
    <row r="238" s="12" customFormat="1" ht="22.8" customHeight="1">
      <c r="A238" s="12"/>
      <c r="B238" s="204"/>
      <c r="C238" s="205"/>
      <c r="D238" s="206" t="s">
        <v>76</v>
      </c>
      <c r="E238" s="218" t="s">
        <v>381</v>
      </c>
      <c r="F238" s="218" t="s">
        <v>382</v>
      </c>
      <c r="G238" s="205"/>
      <c r="H238" s="205"/>
      <c r="I238" s="208"/>
      <c r="J238" s="219">
        <f>BK238</f>
        <v>0</v>
      </c>
      <c r="K238" s="205"/>
      <c r="L238" s="210"/>
      <c r="M238" s="211"/>
      <c r="N238" s="212"/>
      <c r="O238" s="212"/>
      <c r="P238" s="213">
        <f>P239</f>
        <v>0</v>
      </c>
      <c r="Q238" s="212"/>
      <c r="R238" s="213">
        <f>R239</f>
        <v>0</v>
      </c>
      <c r="S238" s="212"/>
      <c r="T238" s="214">
        <f>T239</f>
        <v>0</v>
      </c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R238" s="215" t="s">
        <v>85</v>
      </c>
      <c r="AT238" s="216" t="s">
        <v>76</v>
      </c>
      <c r="AU238" s="216" t="s">
        <v>85</v>
      </c>
      <c r="AY238" s="215" t="s">
        <v>144</v>
      </c>
      <c r="BK238" s="217">
        <f>BK239</f>
        <v>0</v>
      </c>
    </row>
    <row r="239" s="2" customFormat="1" ht="24.15" customHeight="1">
      <c r="A239" s="39"/>
      <c r="B239" s="40"/>
      <c r="C239" s="220" t="s">
        <v>671</v>
      </c>
      <c r="D239" s="220" t="s">
        <v>147</v>
      </c>
      <c r="E239" s="221" t="s">
        <v>813</v>
      </c>
      <c r="F239" s="222" t="s">
        <v>814</v>
      </c>
      <c r="G239" s="223" t="s">
        <v>257</v>
      </c>
      <c r="H239" s="224">
        <v>55.722000000000001</v>
      </c>
      <c r="I239" s="225"/>
      <c r="J239" s="226">
        <f>ROUND(I239*H239,2)</f>
        <v>0</v>
      </c>
      <c r="K239" s="227"/>
      <c r="L239" s="45"/>
      <c r="M239" s="228" t="s">
        <v>1</v>
      </c>
      <c r="N239" s="229" t="s">
        <v>42</v>
      </c>
      <c r="O239" s="92"/>
      <c r="P239" s="230">
        <f>O239*H239</f>
        <v>0</v>
      </c>
      <c r="Q239" s="230">
        <v>0</v>
      </c>
      <c r="R239" s="230">
        <f>Q239*H239</f>
        <v>0</v>
      </c>
      <c r="S239" s="230">
        <v>0</v>
      </c>
      <c r="T239" s="231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32" t="s">
        <v>143</v>
      </c>
      <c r="AT239" s="232" t="s">
        <v>147</v>
      </c>
      <c r="AU239" s="232" t="s">
        <v>87</v>
      </c>
      <c r="AY239" s="18" t="s">
        <v>144</v>
      </c>
      <c r="BE239" s="233">
        <f>IF(N239="základní",J239,0)</f>
        <v>0</v>
      </c>
      <c r="BF239" s="233">
        <f>IF(N239="snížená",J239,0)</f>
        <v>0</v>
      </c>
      <c r="BG239" s="233">
        <f>IF(N239="zákl. přenesená",J239,0)</f>
        <v>0</v>
      </c>
      <c r="BH239" s="233">
        <f>IF(N239="sníž. přenesená",J239,0)</f>
        <v>0</v>
      </c>
      <c r="BI239" s="233">
        <f>IF(N239="nulová",J239,0)</f>
        <v>0</v>
      </c>
      <c r="BJ239" s="18" t="s">
        <v>85</v>
      </c>
      <c r="BK239" s="233">
        <f>ROUND(I239*H239,2)</f>
        <v>0</v>
      </c>
      <c r="BL239" s="18" t="s">
        <v>143</v>
      </c>
      <c r="BM239" s="232" t="s">
        <v>1135</v>
      </c>
    </row>
    <row r="240" s="12" customFormat="1" ht="25.92" customHeight="1">
      <c r="A240" s="12"/>
      <c r="B240" s="204"/>
      <c r="C240" s="205"/>
      <c r="D240" s="206" t="s">
        <v>76</v>
      </c>
      <c r="E240" s="207" t="s">
        <v>173</v>
      </c>
      <c r="F240" s="207" t="s">
        <v>1023</v>
      </c>
      <c r="G240" s="205"/>
      <c r="H240" s="205"/>
      <c r="I240" s="208"/>
      <c r="J240" s="209">
        <f>BK240</f>
        <v>0</v>
      </c>
      <c r="K240" s="205"/>
      <c r="L240" s="210"/>
      <c r="M240" s="211"/>
      <c r="N240" s="212"/>
      <c r="O240" s="212"/>
      <c r="P240" s="213">
        <f>P241</f>
        <v>0</v>
      </c>
      <c r="Q240" s="212"/>
      <c r="R240" s="213">
        <f>R241</f>
        <v>0</v>
      </c>
      <c r="S240" s="212"/>
      <c r="T240" s="214">
        <f>T241</f>
        <v>0</v>
      </c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R240" s="215" t="s">
        <v>168</v>
      </c>
      <c r="AT240" s="216" t="s">
        <v>76</v>
      </c>
      <c r="AU240" s="216" t="s">
        <v>77</v>
      </c>
      <c r="AY240" s="215" t="s">
        <v>144</v>
      </c>
      <c r="BK240" s="217">
        <f>BK241</f>
        <v>0</v>
      </c>
    </row>
    <row r="241" s="12" customFormat="1" ht="22.8" customHeight="1">
      <c r="A241" s="12"/>
      <c r="B241" s="204"/>
      <c r="C241" s="205"/>
      <c r="D241" s="206" t="s">
        <v>76</v>
      </c>
      <c r="E241" s="218" t="s">
        <v>1136</v>
      </c>
      <c r="F241" s="218" t="s">
        <v>1137</v>
      </c>
      <c r="G241" s="205"/>
      <c r="H241" s="205"/>
      <c r="I241" s="208"/>
      <c r="J241" s="219">
        <f>BK241</f>
        <v>0</v>
      </c>
      <c r="K241" s="205"/>
      <c r="L241" s="210"/>
      <c r="M241" s="211"/>
      <c r="N241" s="212"/>
      <c r="O241" s="212"/>
      <c r="P241" s="213">
        <f>P242</f>
        <v>0</v>
      </c>
      <c r="Q241" s="212"/>
      <c r="R241" s="213">
        <f>R242</f>
        <v>0</v>
      </c>
      <c r="S241" s="212"/>
      <c r="T241" s="214">
        <f>T242</f>
        <v>0</v>
      </c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R241" s="215" t="s">
        <v>168</v>
      </c>
      <c r="AT241" s="216" t="s">
        <v>76</v>
      </c>
      <c r="AU241" s="216" t="s">
        <v>85</v>
      </c>
      <c r="AY241" s="215" t="s">
        <v>144</v>
      </c>
      <c r="BK241" s="217">
        <f>BK242</f>
        <v>0</v>
      </c>
    </row>
    <row r="242" s="2" customFormat="1" ht="24.15" customHeight="1">
      <c r="A242" s="39"/>
      <c r="B242" s="40"/>
      <c r="C242" s="220" t="s">
        <v>675</v>
      </c>
      <c r="D242" s="220" t="s">
        <v>147</v>
      </c>
      <c r="E242" s="221" t="s">
        <v>1138</v>
      </c>
      <c r="F242" s="222" t="s">
        <v>1139</v>
      </c>
      <c r="G242" s="223" t="s">
        <v>157</v>
      </c>
      <c r="H242" s="224">
        <v>1</v>
      </c>
      <c r="I242" s="225"/>
      <c r="J242" s="226">
        <f>ROUND(I242*H242,2)</f>
        <v>0</v>
      </c>
      <c r="K242" s="227"/>
      <c r="L242" s="45"/>
      <c r="M242" s="279" t="s">
        <v>1</v>
      </c>
      <c r="N242" s="280" t="s">
        <v>42</v>
      </c>
      <c r="O242" s="241"/>
      <c r="P242" s="281">
        <f>O242*H242</f>
        <v>0</v>
      </c>
      <c r="Q242" s="281">
        <v>0</v>
      </c>
      <c r="R242" s="281">
        <f>Q242*H242</f>
        <v>0</v>
      </c>
      <c r="S242" s="281">
        <v>0</v>
      </c>
      <c r="T242" s="282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32" t="s">
        <v>1026</v>
      </c>
      <c r="AT242" s="232" t="s">
        <v>147</v>
      </c>
      <c r="AU242" s="232" t="s">
        <v>87</v>
      </c>
      <c r="AY242" s="18" t="s">
        <v>144</v>
      </c>
      <c r="BE242" s="233">
        <f>IF(N242="základní",J242,0)</f>
        <v>0</v>
      </c>
      <c r="BF242" s="233">
        <f>IF(N242="snížená",J242,0)</f>
        <v>0</v>
      </c>
      <c r="BG242" s="233">
        <f>IF(N242="zákl. přenesená",J242,0)</f>
        <v>0</v>
      </c>
      <c r="BH242" s="233">
        <f>IF(N242="sníž. přenesená",J242,0)</f>
        <v>0</v>
      </c>
      <c r="BI242" s="233">
        <f>IF(N242="nulová",J242,0)</f>
        <v>0</v>
      </c>
      <c r="BJ242" s="18" t="s">
        <v>85</v>
      </c>
      <c r="BK242" s="233">
        <f>ROUND(I242*H242,2)</f>
        <v>0</v>
      </c>
      <c r="BL242" s="18" t="s">
        <v>1026</v>
      </c>
      <c r="BM242" s="232" t="s">
        <v>1140</v>
      </c>
    </row>
    <row r="243" s="2" customFormat="1" ht="6.96" customHeight="1">
      <c r="A243" s="39"/>
      <c r="B243" s="67"/>
      <c r="C243" s="68"/>
      <c r="D243" s="68"/>
      <c r="E243" s="68"/>
      <c r="F243" s="68"/>
      <c r="G243" s="68"/>
      <c r="H243" s="68"/>
      <c r="I243" s="68"/>
      <c r="J243" s="68"/>
      <c r="K243" s="68"/>
      <c r="L243" s="45"/>
      <c r="M243" s="39"/>
      <c r="O243" s="39"/>
      <c r="P243" s="39"/>
      <c r="Q243" s="39"/>
      <c r="R243" s="39"/>
      <c r="S243" s="39"/>
      <c r="T243" s="39"/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</row>
  </sheetData>
  <sheetProtection sheet="1" autoFilter="0" formatColumns="0" formatRows="0" objects="1" scenarios="1" spinCount="100000" saltValue="K3avoTu5qxhOl6BM0B3aSYHB3QpIZkw0XIZE2ZDi9dpVmmJWDxkpHiYZQ+Uxn8DvglToxSazSYJ7gBej2r6Icg==" hashValue="FQUQ/UA1r61P4yioF8xENQyklChkXCBxxuHyQEKdvn7zFH6WbJNEgfPoAwjltI98WiXM1d4DCeWGldvj+6iUQw==" algorithmName="SHA-512" password="CC35"/>
  <autoFilter ref="C123:K242"/>
  <mergeCells count="9">
    <mergeCell ref="E7:H7"/>
    <mergeCell ref="E9:H9"/>
    <mergeCell ref="E18:H18"/>
    <mergeCell ref="E27:H27"/>
    <mergeCell ref="E85:H85"/>
    <mergeCell ref="E87:H87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108</v>
      </c>
    </row>
    <row r="3" s="1" customFormat="1" ht="6.96" customHeight="1">
      <c r="B3" s="137"/>
      <c r="C3" s="138"/>
      <c r="D3" s="138"/>
      <c r="E3" s="138"/>
      <c r="F3" s="138"/>
      <c r="G3" s="138"/>
      <c r="H3" s="138"/>
      <c r="I3" s="138"/>
      <c r="J3" s="138"/>
      <c r="K3" s="138"/>
      <c r="L3" s="21"/>
      <c r="AT3" s="18" t="s">
        <v>87</v>
      </c>
    </row>
    <row r="4" s="1" customFormat="1" ht="24.96" customHeight="1">
      <c r="B4" s="21"/>
      <c r="D4" s="139" t="s">
        <v>115</v>
      </c>
      <c r="L4" s="21"/>
      <c r="M4" s="140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1" t="s">
        <v>16</v>
      </c>
      <c r="L6" s="21"/>
    </row>
    <row r="7" s="1" customFormat="1" ht="26.25" customHeight="1">
      <c r="B7" s="21"/>
      <c r="E7" s="142" t="str">
        <f>'Rekapitulace stavby'!K6</f>
        <v>Prostor mytí, objekt myčky a OLK – rozšíření -1.etapy stavby Revitalizace areálu TSHB</v>
      </c>
      <c r="F7" s="141"/>
      <c r="G7" s="141"/>
      <c r="H7" s="141"/>
      <c r="L7" s="21"/>
    </row>
    <row r="8" s="2" customFormat="1" ht="12" customHeight="1">
      <c r="A8" s="39"/>
      <c r="B8" s="45"/>
      <c r="C8" s="39"/>
      <c r="D8" s="141" t="s">
        <v>116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43" t="s">
        <v>1141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1" t="s">
        <v>18</v>
      </c>
      <c r="E11" s="39"/>
      <c r="F11" s="144" t="s">
        <v>1</v>
      </c>
      <c r="G11" s="39"/>
      <c r="H11" s="39"/>
      <c r="I11" s="141" t="s">
        <v>19</v>
      </c>
      <c r="J11" s="144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1" t="s">
        <v>20</v>
      </c>
      <c r="E12" s="39"/>
      <c r="F12" s="144" t="s">
        <v>21</v>
      </c>
      <c r="G12" s="39"/>
      <c r="H12" s="39"/>
      <c r="I12" s="141" t="s">
        <v>22</v>
      </c>
      <c r="J12" s="145" t="str">
        <f>'Rekapitulace stavby'!AN8</f>
        <v>18. 5. 2026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1" t="s">
        <v>24</v>
      </c>
      <c r="E14" s="39"/>
      <c r="F14" s="39"/>
      <c r="G14" s="39"/>
      <c r="H14" s="39"/>
      <c r="I14" s="141" t="s">
        <v>25</v>
      </c>
      <c r="J14" s="144" t="s">
        <v>26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4" t="s">
        <v>27</v>
      </c>
      <c r="F15" s="39"/>
      <c r="G15" s="39"/>
      <c r="H15" s="39"/>
      <c r="I15" s="141" t="s">
        <v>28</v>
      </c>
      <c r="J15" s="144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1" t="s">
        <v>29</v>
      </c>
      <c r="E17" s="39"/>
      <c r="F17" s="39"/>
      <c r="G17" s="39"/>
      <c r="H17" s="39"/>
      <c r="I17" s="141" t="s">
        <v>25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4"/>
      <c r="G18" s="144"/>
      <c r="H18" s="144"/>
      <c r="I18" s="141" t="s">
        <v>28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1" t="s">
        <v>31</v>
      </c>
      <c r="E20" s="39"/>
      <c r="F20" s="39"/>
      <c r="G20" s="39"/>
      <c r="H20" s="39"/>
      <c r="I20" s="141" t="s">
        <v>25</v>
      </c>
      <c r="J20" s="144" t="s">
        <v>32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4" t="s">
        <v>33</v>
      </c>
      <c r="F21" s="39"/>
      <c r="G21" s="39"/>
      <c r="H21" s="39"/>
      <c r="I21" s="141" t="s">
        <v>28</v>
      </c>
      <c r="J21" s="144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1" t="s">
        <v>35</v>
      </c>
      <c r="E23" s="39"/>
      <c r="F23" s="39"/>
      <c r="G23" s="39"/>
      <c r="H23" s="39"/>
      <c r="I23" s="141" t="s">
        <v>25</v>
      </c>
      <c r="J23" s="144" t="s">
        <v>1</v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4" t="s">
        <v>21</v>
      </c>
      <c r="F24" s="39"/>
      <c r="G24" s="39"/>
      <c r="H24" s="39"/>
      <c r="I24" s="141" t="s">
        <v>28</v>
      </c>
      <c r="J24" s="144" t="s">
        <v>1</v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1" t="s">
        <v>36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46"/>
      <c r="B27" s="147"/>
      <c r="C27" s="146"/>
      <c r="D27" s="146"/>
      <c r="E27" s="148" t="s">
        <v>1</v>
      </c>
      <c r="F27" s="148"/>
      <c r="G27" s="148"/>
      <c r="H27" s="148"/>
      <c r="I27" s="146"/>
      <c r="J27" s="146"/>
      <c r="K27" s="146"/>
      <c r="L27" s="149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0"/>
      <c r="E29" s="150"/>
      <c r="F29" s="150"/>
      <c r="G29" s="150"/>
      <c r="H29" s="150"/>
      <c r="I29" s="150"/>
      <c r="J29" s="150"/>
      <c r="K29" s="150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1" t="s">
        <v>37</v>
      </c>
      <c r="E30" s="39"/>
      <c r="F30" s="39"/>
      <c r="G30" s="39"/>
      <c r="H30" s="39"/>
      <c r="I30" s="39"/>
      <c r="J30" s="152">
        <f>ROUND(J122,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0"/>
      <c r="E31" s="150"/>
      <c r="F31" s="150"/>
      <c r="G31" s="150"/>
      <c r="H31" s="150"/>
      <c r="I31" s="150"/>
      <c r="J31" s="150"/>
      <c r="K31" s="15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3" t="s">
        <v>39</v>
      </c>
      <c r="G32" s="39"/>
      <c r="H32" s="39"/>
      <c r="I32" s="153" t="s">
        <v>38</v>
      </c>
      <c r="J32" s="153" t="s">
        <v>40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54" t="s">
        <v>41</v>
      </c>
      <c r="E33" s="141" t="s">
        <v>42</v>
      </c>
      <c r="F33" s="155">
        <f>ROUND((SUM(BE122:BE146)),  2)</f>
        <v>0</v>
      </c>
      <c r="G33" s="39"/>
      <c r="H33" s="39"/>
      <c r="I33" s="156">
        <v>0.20999999999999999</v>
      </c>
      <c r="J33" s="155">
        <f>ROUND(((SUM(BE122:BE146))*I33),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1" t="s">
        <v>43</v>
      </c>
      <c r="F34" s="155">
        <f>ROUND((SUM(BF122:BF146)),  2)</f>
        <v>0</v>
      </c>
      <c r="G34" s="39"/>
      <c r="H34" s="39"/>
      <c r="I34" s="156">
        <v>0.12</v>
      </c>
      <c r="J34" s="155">
        <f>ROUND(((SUM(BF122:BF146))*I34),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1" t="s">
        <v>44</v>
      </c>
      <c r="F35" s="155">
        <f>ROUND((SUM(BG122:BG146)),  2)</f>
        <v>0</v>
      </c>
      <c r="G35" s="39"/>
      <c r="H35" s="39"/>
      <c r="I35" s="156">
        <v>0.20999999999999999</v>
      </c>
      <c r="J35" s="155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1" t="s">
        <v>45</v>
      </c>
      <c r="F36" s="155">
        <f>ROUND((SUM(BH122:BH146)),  2)</f>
        <v>0</v>
      </c>
      <c r="G36" s="39"/>
      <c r="H36" s="39"/>
      <c r="I36" s="156">
        <v>0.12</v>
      </c>
      <c r="J36" s="155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1" t="s">
        <v>46</v>
      </c>
      <c r="F37" s="155">
        <f>ROUND((SUM(BI122:BI146)),  2)</f>
        <v>0</v>
      </c>
      <c r="G37" s="39"/>
      <c r="H37" s="39"/>
      <c r="I37" s="156">
        <v>0</v>
      </c>
      <c r="J37" s="15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7"/>
      <c r="D39" s="158" t="s">
        <v>47</v>
      </c>
      <c r="E39" s="159"/>
      <c r="F39" s="159"/>
      <c r="G39" s="160" t="s">
        <v>48</v>
      </c>
      <c r="H39" s="161" t="s">
        <v>49</v>
      </c>
      <c r="I39" s="159"/>
      <c r="J39" s="162">
        <f>SUM(J30:J37)</f>
        <v>0</v>
      </c>
      <c r="K39" s="163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64" t="s">
        <v>50</v>
      </c>
      <c r="E50" s="165"/>
      <c r="F50" s="165"/>
      <c r="G50" s="164" t="s">
        <v>51</v>
      </c>
      <c r="H50" s="165"/>
      <c r="I50" s="165"/>
      <c r="J50" s="165"/>
      <c r="K50" s="16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66" t="s">
        <v>52</v>
      </c>
      <c r="E61" s="167"/>
      <c r="F61" s="168" t="s">
        <v>53</v>
      </c>
      <c r="G61" s="166" t="s">
        <v>52</v>
      </c>
      <c r="H61" s="167"/>
      <c r="I61" s="167"/>
      <c r="J61" s="169" t="s">
        <v>53</v>
      </c>
      <c r="K61" s="16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64" t="s">
        <v>54</v>
      </c>
      <c r="E65" s="170"/>
      <c r="F65" s="170"/>
      <c r="G65" s="164" t="s">
        <v>55</v>
      </c>
      <c r="H65" s="170"/>
      <c r="I65" s="170"/>
      <c r="J65" s="170"/>
      <c r="K65" s="17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66" t="s">
        <v>52</v>
      </c>
      <c r="E76" s="167"/>
      <c r="F76" s="168" t="s">
        <v>53</v>
      </c>
      <c r="G76" s="166" t="s">
        <v>52</v>
      </c>
      <c r="H76" s="167"/>
      <c r="I76" s="167"/>
      <c r="J76" s="169" t="s">
        <v>53</v>
      </c>
      <c r="K76" s="16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71"/>
      <c r="C77" s="172"/>
      <c r="D77" s="172"/>
      <c r="E77" s="172"/>
      <c r="F77" s="172"/>
      <c r="G77" s="172"/>
      <c r="H77" s="172"/>
      <c r="I77" s="172"/>
      <c r="J77" s="172"/>
      <c r="K77" s="17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hidden="1" s="2" customFormat="1" ht="6.96" customHeight="1">
      <c r="A81" s="39"/>
      <c r="B81" s="173"/>
      <c r="C81" s="174"/>
      <c r="D81" s="174"/>
      <c r="E81" s="174"/>
      <c r="F81" s="174"/>
      <c r="G81" s="174"/>
      <c r="H81" s="174"/>
      <c r="I81" s="174"/>
      <c r="J81" s="174"/>
      <c r="K81" s="17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hidden="1" s="2" customFormat="1" ht="24.96" customHeight="1">
      <c r="A82" s="39"/>
      <c r="B82" s="40"/>
      <c r="C82" s="24" t="s">
        <v>121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hidden="1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hidden="1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hidden="1" s="2" customFormat="1" ht="26.25" customHeight="1">
      <c r="A85" s="39"/>
      <c r="B85" s="40"/>
      <c r="C85" s="41"/>
      <c r="D85" s="41"/>
      <c r="E85" s="175" t="str">
        <f>E7</f>
        <v>Prostor mytí, objekt myčky a OLK – rozšíření -1.etapy stavby Revitalizace areálu TSHB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hidden="1" s="2" customFormat="1" ht="12" customHeight="1">
      <c r="A86" s="39"/>
      <c r="B86" s="40"/>
      <c r="C86" s="33" t="s">
        <v>116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hidden="1" s="2" customFormat="1" ht="16.5" customHeight="1">
      <c r="A87" s="39"/>
      <c r="B87" s="40"/>
      <c r="C87" s="41"/>
      <c r="D87" s="41"/>
      <c r="E87" s="77" t="str">
        <f>E9</f>
        <v xml:space="preserve">SO 305 - 2 - Odstranění stávajícího čistícího zařízení 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hidden="1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hidden="1" s="2" customFormat="1" ht="12" customHeight="1">
      <c r="A89" s="39"/>
      <c r="B89" s="40"/>
      <c r="C89" s="33" t="s">
        <v>20</v>
      </c>
      <c r="D89" s="41"/>
      <c r="E89" s="41"/>
      <c r="F89" s="28" t="str">
        <f>F12</f>
        <v xml:space="preserve"> </v>
      </c>
      <c r="G89" s="41"/>
      <c r="H89" s="41"/>
      <c r="I89" s="33" t="s">
        <v>22</v>
      </c>
      <c r="J89" s="80" t="str">
        <f>IF(J12="","",J12)</f>
        <v>18. 5. 2026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hidden="1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hidden="1" s="2" customFormat="1" ht="15.15" customHeight="1">
      <c r="A91" s="39"/>
      <c r="B91" s="40"/>
      <c r="C91" s="33" t="s">
        <v>24</v>
      </c>
      <c r="D91" s="41"/>
      <c r="E91" s="41"/>
      <c r="F91" s="28" t="str">
        <f>E15</f>
        <v>Technické služby Havlíčkův Brod</v>
      </c>
      <c r="G91" s="41"/>
      <c r="H91" s="41"/>
      <c r="I91" s="33" t="s">
        <v>31</v>
      </c>
      <c r="J91" s="37" t="str">
        <f>E21</f>
        <v>Marta Novotná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hidden="1" s="2" customFormat="1" ht="15.15" customHeight="1">
      <c r="A92" s="39"/>
      <c r="B92" s="40"/>
      <c r="C92" s="33" t="s">
        <v>29</v>
      </c>
      <c r="D92" s="41"/>
      <c r="E92" s="41"/>
      <c r="F92" s="28" t="str">
        <f>IF(E18="","",E18)</f>
        <v>Vyplň údaj</v>
      </c>
      <c r="G92" s="41"/>
      <c r="H92" s="41"/>
      <c r="I92" s="33" t="s">
        <v>35</v>
      </c>
      <c r="J92" s="37" t="str">
        <f>E24</f>
        <v xml:space="preserve"> 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hidden="1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hidden="1" s="2" customFormat="1" ht="29.28" customHeight="1">
      <c r="A94" s="39"/>
      <c r="B94" s="40"/>
      <c r="C94" s="176" t="s">
        <v>122</v>
      </c>
      <c r="D94" s="177"/>
      <c r="E94" s="177"/>
      <c r="F94" s="177"/>
      <c r="G94" s="177"/>
      <c r="H94" s="177"/>
      <c r="I94" s="177"/>
      <c r="J94" s="178" t="s">
        <v>123</v>
      </c>
      <c r="K94" s="177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hidden="1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hidden="1" s="2" customFormat="1" ht="22.8" customHeight="1">
      <c r="A96" s="39"/>
      <c r="B96" s="40"/>
      <c r="C96" s="179" t="s">
        <v>124</v>
      </c>
      <c r="D96" s="41"/>
      <c r="E96" s="41"/>
      <c r="F96" s="41"/>
      <c r="G96" s="41"/>
      <c r="H96" s="41"/>
      <c r="I96" s="41"/>
      <c r="J96" s="111">
        <f>J122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125</v>
      </c>
    </row>
    <row r="97" hidden="1" s="9" customFormat="1" ht="24.96" customHeight="1">
      <c r="A97" s="9"/>
      <c r="B97" s="180"/>
      <c r="C97" s="181"/>
      <c r="D97" s="182" t="s">
        <v>202</v>
      </c>
      <c r="E97" s="183"/>
      <c r="F97" s="183"/>
      <c r="G97" s="183"/>
      <c r="H97" s="183"/>
      <c r="I97" s="183"/>
      <c r="J97" s="184">
        <f>J123</f>
        <v>0</v>
      </c>
      <c r="K97" s="181"/>
      <c r="L97" s="18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6"/>
      <c r="C98" s="187"/>
      <c r="D98" s="188" t="s">
        <v>203</v>
      </c>
      <c r="E98" s="189"/>
      <c r="F98" s="189"/>
      <c r="G98" s="189"/>
      <c r="H98" s="189"/>
      <c r="I98" s="189"/>
      <c r="J98" s="190">
        <f>J124</f>
        <v>0</v>
      </c>
      <c r="K98" s="187"/>
      <c r="L98" s="19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86"/>
      <c r="C99" s="187"/>
      <c r="D99" s="188" t="s">
        <v>476</v>
      </c>
      <c r="E99" s="189"/>
      <c r="F99" s="189"/>
      <c r="G99" s="189"/>
      <c r="H99" s="189"/>
      <c r="I99" s="189"/>
      <c r="J99" s="190">
        <f>J129</f>
        <v>0</v>
      </c>
      <c r="K99" s="187"/>
      <c r="L99" s="19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86"/>
      <c r="C100" s="187"/>
      <c r="D100" s="188" t="s">
        <v>982</v>
      </c>
      <c r="E100" s="189"/>
      <c r="F100" s="189"/>
      <c r="G100" s="189"/>
      <c r="H100" s="189"/>
      <c r="I100" s="189"/>
      <c r="J100" s="190">
        <f>J137</f>
        <v>0</v>
      </c>
      <c r="K100" s="187"/>
      <c r="L100" s="19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9" customFormat="1" ht="24.96" customHeight="1">
      <c r="A101" s="9"/>
      <c r="B101" s="180"/>
      <c r="C101" s="181"/>
      <c r="D101" s="182" t="s">
        <v>208</v>
      </c>
      <c r="E101" s="183"/>
      <c r="F101" s="183"/>
      <c r="G101" s="183"/>
      <c r="H101" s="183"/>
      <c r="I101" s="183"/>
      <c r="J101" s="184">
        <f>J144</f>
        <v>0</v>
      </c>
      <c r="K101" s="181"/>
      <c r="L101" s="18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hidden="1" s="10" customFormat="1" ht="19.92" customHeight="1">
      <c r="A102" s="10"/>
      <c r="B102" s="186"/>
      <c r="C102" s="187"/>
      <c r="D102" s="188" t="s">
        <v>209</v>
      </c>
      <c r="E102" s="189"/>
      <c r="F102" s="189"/>
      <c r="G102" s="189"/>
      <c r="H102" s="189"/>
      <c r="I102" s="189"/>
      <c r="J102" s="190">
        <f>J145</f>
        <v>0</v>
      </c>
      <c r="K102" s="187"/>
      <c r="L102" s="19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64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hidden="1" s="2" customFormat="1" ht="6.96" customHeight="1">
      <c r="A104" s="39"/>
      <c r="B104" s="67"/>
      <c r="C104" s="68"/>
      <c r="D104" s="68"/>
      <c r="E104" s="68"/>
      <c r="F104" s="68"/>
      <c r="G104" s="68"/>
      <c r="H104" s="68"/>
      <c r="I104" s="68"/>
      <c r="J104" s="68"/>
      <c r="K104" s="68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hidden="1"/>
    <row r="106" hidden="1"/>
    <row r="107" hidden="1"/>
    <row r="108" s="2" customFormat="1" ht="6.96" customHeight="1">
      <c r="A108" s="39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4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129</v>
      </c>
      <c r="D109" s="41"/>
      <c r="E109" s="41"/>
      <c r="F109" s="41"/>
      <c r="G109" s="41"/>
      <c r="H109" s="41"/>
      <c r="I109" s="41"/>
      <c r="J109" s="41"/>
      <c r="K109" s="41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16</v>
      </c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26.25" customHeight="1">
      <c r="A112" s="39"/>
      <c r="B112" s="40"/>
      <c r="C112" s="41"/>
      <c r="D112" s="41"/>
      <c r="E112" s="175" t="str">
        <f>E7</f>
        <v>Prostor mytí, objekt myčky a OLK – rozšíření -1.etapy stavby Revitalizace areálu TSHB</v>
      </c>
      <c r="F112" s="33"/>
      <c r="G112" s="33"/>
      <c r="H112" s="33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116</v>
      </c>
      <c r="D113" s="41"/>
      <c r="E113" s="41"/>
      <c r="F113" s="41"/>
      <c r="G113" s="41"/>
      <c r="H113" s="41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6.5" customHeight="1">
      <c r="A114" s="39"/>
      <c r="B114" s="40"/>
      <c r="C114" s="41"/>
      <c r="D114" s="41"/>
      <c r="E114" s="77" t="str">
        <f>E9</f>
        <v xml:space="preserve">SO 305 - 2 - Odstranění stávajícího čistícího zařízení </v>
      </c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6.96" customHeight="1">
      <c r="A115" s="39"/>
      <c r="B115" s="40"/>
      <c r="C115" s="41"/>
      <c r="D115" s="41"/>
      <c r="E115" s="41"/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2" customHeight="1">
      <c r="A116" s="39"/>
      <c r="B116" s="40"/>
      <c r="C116" s="33" t="s">
        <v>20</v>
      </c>
      <c r="D116" s="41"/>
      <c r="E116" s="41"/>
      <c r="F116" s="28" t="str">
        <f>F12</f>
        <v xml:space="preserve"> </v>
      </c>
      <c r="G116" s="41"/>
      <c r="H116" s="41"/>
      <c r="I116" s="33" t="s">
        <v>22</v>
      </c>
      <c r="J116" s="80" t="str">
        <f>IF(J12="","",J12)</f>
        <v>18. 5. 2026</v>
      </c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5.15" customHeight="1">
      <c r="A118" s="39"/>
      <c r="B118" s="40"/>
      <c r="C118" s="33" t="s">
        <v>24</v>
      </c>
      <c r="D118" s="41"/>
      <c r="E118" s="41"/>
      <c r="F118" s="28" t="str">
        <f>E15</f>
        <v>Technické služby Havlíčkův Brod</v>
      </c>
      <c r="G118" s="41"/>
      <c r="H118" s="41"/>
      <c r="I118" s="33" t="s">
        <v>31</v>
      </c>
      <c r="J118" s="37" t="str">
        <f>E21</f>
        <v>Marta Novotná</v>
      </c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5.15" customHeight="1">
      <c r="A119" s="39"/>
      <c r="B119" s="40"/>
      <c r="C119" s="33" t="s">
        <v>29</v>
      </c>
      <c r="D119" s="41"/>
      <c r="E119" s="41"/>
      <c r="F119" s="28" t="str">
        <f>IF(E18="","",E18)</f>
        <v>Vyplň údaj</v>
      </c>
      <c r="G119" s="41"/>
      <c r="H119" s="41"/>
      <c r="I119" s="33" t="s">
        <v>35</v>
      </c>
      <c r="J119" s="37" t="str">
        <f>E24</f>
        <v xml:space="preserve"> </v>
      </c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0.32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11" customFormat="1" ht="29.28" customHeight="1">
      <c r="A121" s="192"/>
      <c r="B121" s="193"/>
      <c r="C121" s="194" t="s">
        <v>130</v>
      </c>
      <c r="D121" s="195" t="s">
        <v>62</v>
      </c>
      <c r="E121" s="195" t="s">
        <v>58</v>
      </c>
      <c r="F121" s="195" t="s">
        <v>59</v>
      </c>
      <c r="G121" s="195" t="s">
        <v>131</v>
      </c>
      <c r="H121" s="195" t="s">
        <v>132</v>
      </c>
      <c r="I121" s="195" t="s">
        <v>133</v>
      </c>
      <c r="J121" s="196" t="s">
        <v>123</v>
      </c>
      <c r="K121" s="197" t="s">
        <v>134</v>
      </c>
      <c r="L121" s="198"/>
      <c r="M121" s="101" t="s">
        <v>1</v>
      </c>
      <c r="N121" s="102" t="s">
        <v>41</v>
      </c>
      <c r="O121" s="102" t="s">
        <v>135</v>
      </c>
      <c r="P121" s="102" t="s">
        <v>136</v>
      </c>
      <c r="Q121" s="102" t="s">
        <v>137</v>
      </c>
      <c r="R121" s="102" t="s">
        <v>138</v>
      </c>
      <c r="S121" s="102" t="s">
        <v>139</v>
      </c>
      <c r="T121" s="103" t="s">
        <v>140</v>
      </c>
      <c r="U121" s="192"/>
      <c r="V121" s="192"/>
      <c r="W121" s="192"/>
      <c r="X121" s="192"/>
      <c r="Y121" s="192"/>
      <c r="Z121" s="192"/>
      <c r="AA121" s="192"/>
      <c r="AB121" s="192"/>
      <c r="AC121" s="192"/>
      <c r="AD121" s="192"/>
      <c r="AE121" s="192"/>
    </row>
    <row r="122" s="2" customFormat="1" ht="22.8" customHeight="1">
      <c r="A122" s="39"/>
      <c r="B122" s="40"/>
      <c r="C122" s="108" t="s">
        <v>141</v>
      </c>
      <c r="D122" s="41"/>
      <c r="E122" s="41"/>
      <c r="F122" s="41"/>
      <c r="G122" s="41"/>
      <c r="H122" s="41"/>
      <c r="I122" s="41"/>
      <c r="J122" s="199">
        <f>BK122</f>
        <v>0</v>
      </c>
      <c r="K122" s="41"/>
      <c r="L122" s="45"/>
      <c r="M122" s="104"/>
      <c r="N122" s="200"/>
      <c r="O122" s="105"/>
      <c r="P122" s="201">
        <f>P123+P144</f>
        <v>0</v>
      </c>
      <c r="Q122" s="105"/>
      <c r="R122" s="201">
        <f>R123+R144</f>
        <v>0.0013600000000000001</v>
      </c>
      <c r="S122" s="105"/>
      <c r="T122" s="202">
        <f>T123+T144</f>
        <v>12.940200000000001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76</v>
      </c>
      <c r="AU122" s="18" t="s">
        <v>125</v>
      </c>
      <c r="BK122" s="203">
        <f>BK123+BK144</f>
        <v>0</v>
      </c>
    </row>
    <row r="123" s="12" customFormat="1" ht="25.92" customHeight="1">
      <c r="A123" s="12"/>
      <c r="B123" s="204"/>
      <c r="C123" s="205"/>
      <c r="D123" s="206" t="s">
        <v>76</v>
      </c>
      <c r="E123" s="207" t="s">
        <v>142</v>
      </c>
      <c r="F123" s="207" t="s">
        <v>210</v>
      </c>
      <c r="G123" s="205"/>
      <c r="H123" s="205"/>
      <c r="I123" s="208"/>
      <c r="J123" s="209">
        <f>BK123</f>
        <v>0</v>
      </c>
      <c r="K123" s="205"/>
      <c r="L123" s="210"/>
      <c r="M123" s="211"/>
      <c r="N123" s="212"/>
      <c r="O123" s="212"/>
      <c r="P123" s="213">
        <f>P124+P129+P137</f>
        <v>0</v>
      </c>
      <c r="Q123" s="212"/>
      <c r="R123" s="213">
        <f>R124+R129+R137</f>
        <v>0.0013600000000000001</v>
      </c>
      <c r="S123" s="212"/>
      <c r="T123" s="214">
        <f>T124+T129+T137</f>
        <v>12.315200000000001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15" t="s">
        <v>85</v>
      </c>
      <c r="AT123" s="216" t="s">
        <v>76</v>
      </c>
      <c r="AU123" s="216" t="s">
        <v>77</v>
      </c>
      <c r="AY123" s="215" t="s">
        <v>144</v>
      </c>
      <c r="BK123" s="217">
        <f>BK124+BK129+BK137</f>
        <v>0</v>
      </c>
    </row>
    <row r="124" s="12" customFormat="1" ht="22.8" customHeight="1">
      <c r="A124" s="12"/>
      <c r="B124" s="204"/>
      <c r="C124" s="205"/>
      <c r="D124" s="206" t="s">
        <v>76</v>
      </c>
      <c r="E124" s="218" t="s">
        <v>85</v>
      </c>
      <c r="F124" s="218" t="s">
        <v>211</v>
      </c>
      <c r="G124" s="205"/>
      <c r="H124" s="205"/>
      <c r="I124" s="208"/>
      <c r="J124" s="219">
        <f>BK124</f>
        <v>0</v>
      </c>
      <c r="K124" s="205"/>
      <c r="L124" s="210"/>
      <c r="M124" s="211"/>
      <c r="N124" s="212"/>
      <c r="O124" s="212"/>
      <c r="P124" s="213">
        <f>SUM(P125:P128)</f>
        <v>0</v>
      </c>
      <c r="Q124" s="212"/>
      <c r="R124" s="213">
        <f>SUM(R125:R128)</f>
        <v>0</v>
      </c>
      <c r="S124" s="212"/>
      <c r="T124" s="214">
        <f>SUM(T125:T128)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15" t="s">
        <v>85</v>
      </c>
      <c r="AT124" s="216" t="s">
        <v>76</v>
      </c>
      <c r="AU124" s="216" t="s">
        <v>85</v>
      </c>
      <c r="AY124" s="215" t="s">
        <v>144</v>
      </c>
      <c r="BK124" s="217">
        <f>SUM(BK125:BK128)</f>
        <v>0</v>
      </c>
    </row>
    <row r="125" s="2" customFormat="1" ht="24.15" customHeight="1">
      <c r="A125" s="39"/>
      <c r="B125" s="40"/>
      <c r="C125" s="220" t="s">
        <v>85</v>
      </c>
      <c r="D125" s="220" t="s">
        <v>147</v>
      </c>
      <c r="E125" s="221" t="s">
        <v>519</v>
      </c>
      <c r="F125" s="222" t="s">
        <v>850</v>
      </c>
      <c r="G125" s="223" t="s">
        <v>229</v>
      </c>
      <c r="H125" s="224">
        <v>11.84</v>
      </c>
      <c r="I125" s="225"/>
      <c r="J125" s="226">
        <f>ROUND(I125*H125,2)</f>
        <v>0</v>
      </c>
      <c r="K125" s="227"/>
      <c r="L125" s="45"/>
      <c r="M125" s="228" t="s">
        <v>1</v>
      </c>
      <c r="N125" s="229" t="s">
        <v>42</v>
      </c>
      <c r="O125" s="92"/>
      <c r="P125" s="230">
        <f>O125*H125</f>
        <v>0</v>
      </c>
      <c r="Q125" s="230">
        <v>0</v>
      </c>
      <c r="R125" s="230">
        <f>Q125*H125</f>
        <v>0</v>
      </c>
      <c r="S125" s="230">
        <v>0</v>
      </c>
      <c r="T125" s="231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32" t="s">
        <v>143</v>
      </c>
      <c r="AT125" s="232" t="s">
        <v>147</v>
      </c>
      <c r="AU125" s="232" t="s">
        <v>87</v>
      </c>
      <c r="AY125" s="18" t="s">
        <v>144</v>
      </c>
      <c r="BE125" s="233">
        <f>IF(N125="základní",J125,0)</f>
        <v>0</v>
      </c>
      <c r="BF125" s="233">
        <f>IF(N125="snížená",J125,0)</f>
        <v>0</v>
      </c>
      <c r="BG125" s="233">
        <f>IF(N125="zákl. přenesená",J125,0)</f>
        <v>0</v>
      </c>
      <c r="BH125" s="233">
        <f>IF(N125="sníž. přenesená",J125,0)</f>
        <v>0</v>
      </c>
      <c r="BI125" s="233">
        <f>IF(N125="nulová",J125,0)</f>
        <v>0</v>
      </c>
      <c r="BJ125" s="18" t="s">
        <v>85</v>
      </c>
      <c r="BK125" s="233">
        <f>ROUND(I125*H125,2)</f>
        <v>0</v>
      </c>
      <c r="BL125" s="18" t="s">
        <v>143</v>
      </c>
      <c r="BM125" s="232" t="s">
        <v>1142</v>
      </c>
    </row>
    <row r="126" s="13" customFormat="1">
      <c r="A126" s="13"/>
      <c r="B126" s="243"/>
      <c r="C126" s="244"/>
      <c r="D126" s="234" t="s">
        <v>216</v>
      </c>
      <c r="E126" s="245" t="s">
        <v>1</v>
      </c>
      <c r="F126" s="246" t="s">
        <v>1143</v>
      </c>
      <c r="G126" s="244"/>
      <c r="H126" s="247">
        <v>11.84</v>
      </c>
      <c r="I126" s="248"/>
      <c r="J126" s="244"/>
      <c r="K126" s="244"/>
      <c r="L126" s="249"/>
      <c r="M126" s="250"/>
      <c r="N126" s="251"/>
      <c r="O126" s="251"/>
      <c r="P126" s="251"/>
      <c r="Q126" s="251"/>
      <c r="R126" s="251"/>
      <c r="S126" s="251"/>
      <c r="T126" s="252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53" t="s">
        <v>216</v>
      </c>
      <c r="AU126" s="253" t="s">
        <v>87</v>
      </c>
      <c r="AV126" s="13" t="s">
        <v>87</v>
      </c>
      <c r="AW126" s="13" t="s">
        <v>34</v>
      </c>
      <c r="AX126" s="13" t="s">
        <v>85</v>
      </c>
      <c r="AY126" s="253" t="s">
        <v>144</v>
      </c>
    </row>
    <row r="127" s="2" customFormat="1" ht="16.5" customHeight="1">
      <c r="A127" s="39"/>
      <c r="B127" s="40"/>
      <c r="C127" s="265" t="s">
        <v>87</v>
      </c>
      <c r="D127" s="265" t="s">
        <v>254</v>
      </c>
      <c r="E127" s="266" t="s">
        <v>524</v>
      </c>
      <c r="F127" s="267" t="s">
        <v>525</v>
      </c>
      <c r="G127" s="268" t="s">
        <v>257</v>
      </c>
      <c r="H127" s="269">
        <v>21.312000000000001</v>
      </c>
      <c r="I127" s="270"/>
      <c r="J127" s="271">
        <f>ROUND(I127*H127,2)</f>
        <v>0</v>
      </c>
      <c r="K127" s="272"/>
      <c r="L127" s="273"/>
      <c r="M127" s="274" t="s">
        <v>1</v>
      </c>
      <c r="N127" s="275" t="s">
        <v>42</v>
      </c>
      <c r="O127" s="92"/>
      <c r="P127" s="230">
        <f>O127*H127</f>
        <v>0</v>
      </c>
      <c r="Q127" s="230">
        <v>0</v>
      </c>
      <c r="R127" s="230">
        <f>Q127*H127</f>
        <v>0</v>
      </c>
      <c r="S127" s="230">
        <v>0</v>
      </c>
      <c r="T127" s="231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32" t="s">
        <v>185</v>
      </c>
      <c r="AT127" s="232" t="s">
        <v>254</v>
      </c>
      <c r="AU127" s="232" t="s">
        <v>87</v>
      </c>
      <c r="AY127" s="18" t="s">
        <v>144</v>
      </c>
      <c r="BE127" s="233">
        <f>IF(N127="základní",J127,0)</f>
        <v>0</v>
      </c>
      <c r="BF127" s="233">
        <f>IF(N127="snížená",J127,0)</f>
        <v>0</v>
      </c>
      <c r="BG127" s="233">
        <f>IF(N127="zákl. přenesená",J127,0)</f>
        <v>0</v>
      </c>
      <c r="BH127" s="233">
        <f>IF(N127="sníž. přenesená",J127,0)</f>
        <v>0</v>
      </c>
      <c r="BI127" s="233">
        <f>IF(N127="nulová",J127,0)</f>
        <v>0</v>
      </c>
      <c r="BJ127" s="18" t="s">
        <v>85</v>
      </c>
      <c r="BK127" s="233">
        <f>ROUND(I127*H127,2)</f>
        <v>0</v>
      </c>
      <c r="BL127" s="18" t="s">
        <v>143</v>
      </c>
      <c r="BM127" s="232" t="s">
        <v>1144</v>
      </c>
    </row>
    <row r="128" s="13" customFormat="1">
      <c r="A128" s="13"/>
      <c r="B128" s="243"/>
      <c r="C128" s="244"/>
      <c r="D128" s="234" t="s">
        <v>216</v>
      </c>
      <c r="E128" s="245" t="s">
        <v>1</v>
      </c>
      <c r="F128" s="246" t="s">
        <v>1145</v>
      </c>
      <c r="G128" s="244"/>
      <c r="H128" s="247">
        <v>21.312000000000001</v>
      </c>
      <c r="I128" s="248"/>
      <c r="J128" s="244"/>
      <c r="K128" s="244"/>
      <c r="L128" s="249"/>
      <c r="M128" s="250"/>
      <c r="N128" s="251"/>
      <c r="O128" s="251"/>
      <c r="P128" s="251"/>
      <c r="Q128" s="251"/>
      <c r="R128" s="251"/>
      <c r="S128" s="251"/>
      <c r="T128" s="252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53" t="s">
        <v>216</v>
      </c>
      <c r="AU128" s="253" t="s">
        <v>87</v>
      </c>
      <c r="AV128" s="13" t="s">
        <v>87</v>
      </c>
      <c r="AW128" s="13" t="s">
        <v>34</v>
      </c>
      <c r="AX128" s="13" t="s">
        <v>85</v>
      </c>
      <c r="AY128" s="253" t="s">
        <v>144</v>
      </c>
    </row>
    <row r="129" s="12" customFormat="1" ht="22.8" customHeight="1">
      <c r="A129" s="12"/>
      <c r="B129" s="204"/>
      <c r="C129" s="205"/>
      <c r="D129" s="206" t="s">
        <v>76</v>
      </c>
      <c r="E129" s="218" t="s">
        <v>185</v>
      </c>
      <c r="F129" s="218" t="s">
        <v>563</v>
      </c>
      <c r="G129" s="205"/>
      <c r="H129" s="205"/>
      <c r="I129" s="208"/>
      <c r="J129" s="219">
        <f>BK129</f>
        <v>0</v>
      </c>
      <c r="K129" s="205"/>
      <c r="L129" s="210"/>
      <c r="M129" s="211"/>
      <c r="N129" s="212"/>
      <c r="O129" s="212"/>
      <c r="P129" s="213">
        <f>SUM(P130:P136)</f>
        <v>0</v>
      </c>
      <c r="Q129" s="212"/>
      <c r="R129" s="213">
        <f>SUM(R130:R136)</f>
        <v>0.0013600000000000001</v>
      </c>
      <c r="S129" s="212"/>
      <c r="T129" s="214">
        <f>SUM(T130:T136)</f>
        <v>12.315200000000001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15" t="s">
        <v>85</v>
      </c>
      <c r="AT129" s="216" t="s">
        <v>76</v>
      </c>
      <c r="AU129" s="216" t="s">
        <v>85</v>
      </c>
      <c r="AY129" s="215" t="s">
        <v>144</v>
      </c>
      <c r="BK129" s="217">
        <f>SUM(BK130:BK136)</f>
        <v>0</v>
      </c>
    </row>
    <row r="130" s="2" customFormat="1" ht="24.15" customHeight="1">
      <c r="A130" s="39"/>
      <c r="B130" s="40"/>
      <c r="C130" s="220" t="s">
        <v>159</v>
      </c>
      <c r="D130" s="220" t="s">
        <v>147</v>
      </c>
      <c r="E130" s="221" t="s">
        <v>1146</v>
      </c>
      <c r="F130" s="222" t="s">
        <v>1147</v>
      </c>
      <c r="G130" s="223" t="s">
        <v>224</v>
      </c>
      <c r="H130" s="224">
        <v>11.699999999999999</v>
      </c>
      <c r="I130" s="225"/>
      <c r="J130" s="226">
        <f>ROUND(I130*H130,2)</f>
        <v>0</v>
      </c>
      <c r="K130" s="227"/>
      <c r="L130" s="45"/>
      <c r="M130" s="228" t="s">
        <v>1</v>
      </c>
      <c r="N130" s="229" t="s">
        <v>42</v>
      </c>
      <c r="O130" s="92"/>
      <c r="P130" s="230">
        <f>O130*H130</f>
        <v>0</v>
      </c>
      <c r="Q130" s="230">
        <v>0</v>
      </c>
      <c r="R130" s="230">
        <f>Q130*H130</f>
        <v>0</v>
      </c>
      <c r="S130" s="230">
        <v>0.32000000000000001</v>
      </c>
      <c r="T130" s="231">
        <f>S130*H130</f>
        <v>3.7439999999999998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2" t="s">
        <v>143</v>
      </c>
      <c r="AT130" s="232" t="s">
        <v>147</v>
      </c>
      <c r="AU130" s="232" t="s">
        <v>87</v>
      </c>
      <c r="AY130" s="18" t="s">
        <v>144</v>
      </c>
      <c r="BE130" s="233">
        <f>IF(N130="základní",J130,0)</f>
        <v>0</v>
      </c>
      <c r="BF130" s="233">
        <f>IF(N130="snížená",J130,0)</f>
        <v>0</v>
      </c>
      <c r="BG130" s="233">
        <f>IF(N130="zákl. přenesená",J130,0)</f>
        <v>0</v>
      </c>
      <c r="BH130" s="233">
        <f>IF(N130="sníž. přenesená",J130,0)</f>
        <v>0</v>
      </c>
      <c r="BI130" s="233">
        <f>IF(N130="nulová",J130,0)</f>
        <v>0</v>
      </c>
      <c r="BJ130" s="18" t="s">
        <v>85</v>
      </c>
      <c r="BK130" s="233">
        <f>ROUND(I130*H130,2)</f>
        <v>0</v>
      </c>
      <c r="BL130" s="18" t="s">
        <v>143</v>
      </c>
      <c r="BM130" s="232" t="s">
        <v>1148</v>
      </c>
    </row>
    <row r="131" s="2" customFormat="1" ht="24.15" customHeight="1">
      <c r="A131" s="39"/>
      <c r="B131" s="40"/>
      <c r="C131" s="220" t="s">
        <v>143</v>
      </c>
      <c r="D131" s="220" t="s">
        <v>147</v>
      </c>
      <c r="E131" s="221" t="s">
        <v>1149</v>
      </c>
      <c r="F131" s="222" t="s">
        <v>1150</v>
      </c>
      <c r="G131" s="223" t="s">
        <v>229</v>
      </c>
      <c r="H131" s="224">
        <v>3.8959999999999999</v>
      </c>
      <c r="I131" s="225"/>
      <c r="J131" s="226">
        <f>ROUND(I131*H131,2)</f>
        <v>0</v>
      </c>
      <c r="K131" s="227"/>
      <c r="L131" s="45"/>
      <c r="M131" s="228" t="s">
        <v>1</v>
      </c>
      <c r="N131" s="229" t="s">
        <v>42</v>
      </c>
      <c r="O131" s="92"/>
      <c r="P131" s="230">
        <f>O131*H131</f>
        <v>0</v>
      </c>
      <c r="Q131" s="230">
        <v>0</v>
      </c>
      <c r="R131" s="230">
        <f>Q131*H131</f>
        <v>0</v>
      </c>
      <c r="S131" s="230">
        <v>2.2000000000000002</v>
      </c>
      <c r="T131" s="231">
        <f>S131*H131</f>
        <v>8.571200000000001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2" t="s">
        <v>143</v>
      </c>
      <c r="AT131" s="232" t="s">
        <v>147</v>
      </c>
      <c r="AU131" s="232" t="s">
        <v>87</v>
      </c>
      <c r="AY131" s="18" t="s">
        <v>144</v>
      </c>
      <c r="BE131" s="233">
        <f>IF(N131="základní",J131,0)</f>
        <v>0</v>
      </c>
      <c r="BF131" s="233">
        <f>IF(N131="snížená",J131,0)</f>
        <v>0</v>
      </c>
      <c r="BG131" s="233">
        <f>IF(N131="zákl. přenesená",J131,0)</f>
        <v>0</v>
      </c>
      <c r="BH131" s="233">
        <f>IF(N131="sníž. přenesená",J131,0)</f>
        <v>0</v>
      </c>
      <c r="BI131" s="233">
        <f>IF(N131="nulová",J131,0)</f>
        <v>0</v>
      </c>
      <c r="BJ131" s="18" t="s">
        <v>85</v>
      </c>
      <c r="BK131" s="233">
        <f>ROUND(I131*H131,2)</f>
        <v>0</v>
      </c>
      <c r="BL131" s="18" t="s">
        <v>143</v>
      </c>
      <c r="BM131" s="232" t="s">
        <v>1151</v>
      </c>
    </row>
    <row r="132" s="13" customFormat="1">
      <c r="A132" s="13"/>
      <c r="B132" s="243"/>
      <c r="C132" s="244"/>
      <c r="D132" s="234" t="s">
        <v>216</v>
      </c>
      <c r="E132" s="245" t="s">
        <v>1</v>
      </c>
      <c r="F132" s="246" t="s">
        <v>1152</v>
      </c>
      <c r="G132" s="244"/>
      <c r="H132" s="247">
        <v>2.1200000000000001</v>
      </c>
      <c r="I132" s="248"/>
      <c r="J132" s="244"/>
      <c r="K132" s="244"/>
      <c r="L132" s="249"/>
      <c r="M132" s="250"/>
      <c r="N132" s="251"/>
      <c r="O132" s="251"/>
      <c r="P132" s="251"/>
      <c r="Q132" s="251"/>
      <c r="R132" s="251"/>
      <c r="S132" s="251"/>
      <c r="T132" s="252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53" t="s">
        <v>216</v>
      </c>
      <c r="AU132" s="253" t="s">
        <v>87</v>
      </c>
      <c r="AV132" s="13" t="s">
        <v>87</v>
      </c>
      <c r="AW132" s="13" t="s">
        <v>34</v>
      </c>
      <c r="AX132" s="13" t="s">
        <v>77</v>
      </c>
      <c r="AY132" s="253" t="s">
        <v>144</v>
      </c>
    </row>
    <row r="133" s="13" customFormat="1">
      <c r="A133" s="13"/>
      <c r="B133" s="243"/>
      <c r="C133" s="244"/>
      <c r="D133" s="234" t="s">
        <v>216</v>
      </c>
      <c r="E133" s="245" t="s">
        <v>1</v>
      </c>
      <c r="F133" s="246" t="s">
        <v>1153</v>
      </c>
      <c r="G133" s="244"/>
      <c r="H133" s="247">
        <v>1.776</v>
      </c>
      <c r="I133" s="248"/>
      <c r="J133" s="244"/>
      <c r="K133" s="244"/>
      <c r="L133" s="249"/>
      <c r="M133" s="250"/>
      <c r="N133" s="251"/>
      <c r="O133" s="251"/>
      <c r="P133" s="251"/>
      <c r="Q133" s="251"/>
      <c r="R133" s="251"/>
      <c r="S133" s="251"/>
      <c r="T133" s="25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53" t="s">
        <v>216</v>
      </c>
      <c r="AU133" s="253" t="s">
        <v>87</v>
      </c>
      <c r="AV133" s="13" t="s">
        <v>87</v>
      </c>
      <c r="AW133" s="13" t="s">
        <v>34</v>
      </c>
      <c r="AX133" s="13" t="s">
        <v>77</v>
      </c>
      <c r="AY133" s="253" t="s">
        <v>144</v>
      </c>
    </row>
    <row r="134" s="14" customFormat="1">
      <c r="A134" s="14"/>
      <c r="B134" s="254"/>
      <c r="C134" s="255"/>
      <c r="D134" s="234" t="s">
        <v>216</v>
      </c>
      <c r="E134" s="256" t="s">
        <v>1</v>
      </c>
      <c r="F134" s="257" t="s">
        <v>236</v>
      </c>
      <c r="G134" s="255"/>
      <c r="H134" s="258">
        <v>3.8959999999999999</v>
      </c>
      <c r="I134" s="259"/>
      <c r="J134" s="255"/>
      <c r="K134" s="255"/>
      <c r="L134" s="260"/>
      <c r="M134" s="261"/>
      <c r="N134" s="262"/>
      <c r="O134" s="262"/>
      <c r="P134" s="262"/>
      <c r="Q134" s="262"/>
      <c r="R134" s="262"/>
      <c r="S134" s="262"/>
      <c r="T134" s="263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64" t="s">
        <v>216</v>
      </c>
      <c r="AU134" s="264" t="s">
        <v>87</v>
      </c>
      <c r="AV134" s="14" t="s">
        <v>143</v>
      </c>
      <c r="AW134" s="14" t="s">
        <v>34</v>
      </c>
      <c r="AX134" s="14" t="s">
        <v>85</v>
      </c>
      <c r="AY134" s="264" t="s">
        <v>144</v>
      </c>
    </row>
    <row r="135" s="2" customFormat="1" ht="33" customHeight="1">
      <c r="A135" s="39"/>
      <c r="B135" s="40"/>
      <c r="C135" s="220" t="s">
        <v>168</v>
      </c>
      <c r="D135" s="220" t="s">
        <v>147</v>
      </c>
      <c r="E135" s="221" t="s">
        <v>1154</v>
      </c>
      <c r="F135" s="222" t="s">
        <v>1155</v>
      </c>
      <c r="G135" s="223" t="s">
        <v>157</v>
      </c>
      <c r="H135" s="224">
        <v>1</v>
      </c>
      <c r="I135" s="225"/>
      <c r="J135" s="226">
        <f>ROUND(I135*H135,2)</f>
        <v>0</v>
      </c>
      <c r="K135" s="227"/>
      <c r="L135" s="45"/>
      <c r="M135" s="228" t="s">
        <v>1</v>
      </c>
      <c r="N135" s="229" t="s">
        <v>42</v>
      </c>
      <c r="O135" s="92"/>
      <c r="P135" s="230">
        <f>O135*H135</f>
        <v>0</v>
      </c>
      <c r="Q135" s="230">
        <v>0.0013600000000000001</v>
      </c>
      <c r="R135" s="230">
        <f>Q135*H135</f>
        <v>0.0013600000000000001</v>
      </c>
      <c r="S135" s="230">
        <v>0</v>
      </c>
      <c r="T135" s="231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2" t="s">
        <v>143</v>
      </c>
      <c r="AT135" s="232" t="s">
        <v>147</v>
      </c>
      <c r="AU135" s="232" t="s">
        <v>87</v>
      </c>
      <c r="AY135" s="18" t="s">
        <v>144</v>
      </c>
      <c r="BE135" s="233">
        <f>IF(N135="základní",J135,0)</f>
        <v>0</v>
      </c>
      <c r="BF135" s="233">
        <f>IF(N135="snížená",J135,0)</f>
        <v>0</v>
      </c>
      <c r="BG135" s="233">
        <f>IF(N135="zákl. přenesená",J135,0)</f>
        <v>0</v>
      </c>
      <c r="BH135" s="233">
        <f>IF(N135="sníž. přenesená",J135,0)</f>
        <v>0</v>
      </c>
      <c r="BI135" s="233">
        <f>IF(N135="nulová",J135,0)</f>
        <v>0</v>
      </c>
      <c r="BJ135" s="18" t="s">
        <v>85</v>
      </c>
      <c r="BK135" s="233">
        <f>ROUND(I135*H135,2)</f>
        <v>0</v>
      </c>
      <c r="BL135" s="18" t="s">
        <v>143</v>
      </c>
      <c r="BM135" s="232" t="s">
        <v>1156</v>
      </c>
    </row>
    <row r="136" s="2" customFormat="1" ht="37.8" customHeight="1">
      <c r="A136" s="39"/>
      <c r="B136" s="40"/>
      <c r="C136" s="220" t="s">
        <v>175</v>
      </c>
      <c r="D136" s="220" t="s">
        <v>147</v>
      </c>
      <c r="E136" s="221" t="s">
        <v>1157</v>
      </c>
      <c r="F136" s="222" t="s">
        <v>1158</v>
      </c>
      <c r="G136" s="223" t="s">
        <v>229</v>
      </c>
      <c r="H136" s="224">
        <v>1.5</v>
      </c>
      <c r="I136" s="225"/>
      <c r="J136" s="226">
        <f>ROUND(I136*H136,2)</f>
        <v>0</v>
      </c>
      <c r="K136" s="227"/>
      <c r="L136" s="45"/>
      <c r="M136" s="228" t="s">
        <v>1</v>
      </c>
      <c r="N136" s="229" t="s">
        <v>42</v>
      </c>
      <c r="O136" s="92"/>
      <c r="P136" s="230">
        <f>O136*H136</f>
        <v>0</v>
      </c>
      <c r="Q136" s="230">
        <v>0</v>
      </c>
      <c r="R136" s="230">
        <f>Q136*H136</f>
        <v>0</v>
      </c>
      <c r="S136" s="230">
        <v>0</v>
      </c>
      <c r="T136" s="231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2" t="s">
        <v>143</v>
      </c>
      <c r="AT136" s="232" t="s">
        <v>147</v>
      </c>
      <c r="AU136" s="232" t="s">
        <v>87</v>
      </c>
      <c r="AY136" s="18" t="s">
        <v>144</v>
      </c>
      <c r="BE136" s="233">
        <f>IF(N136="základní",J136,0)</f>
        <v>0</v>
      </c>
      <c r="BF136" s="233">
        <f>IF(N136="snížená",J136,0)</f>
        <v>0</v>
      </c>
      <c r="BG136" s="233">
        <f>IF(N136="zákl. přenesená",J136,0)</f>
        <v>0</v>
      </c>
      <c r="BH136" s="233">
        <f>IF(N136="sníž. přenesená",J136,0)</f>
        <v>0</v>
      </c>
      <c r="BI136" s="233">
        <f>IF(N136="nulová",J136,0)</f>
        <v>0</v>
      </c>
      <c r="BJ136" s="18" t="s">
        <v>85</v>
      </c>
      <c r="BK136" s="233">
        <f>ROUND(I136*H136,2)</f>
        <v>0</v>
      </c>
      <c r="BL136" s="18" t="s">
        <v>143</v>
      </c>
      <c r="BM136" s="232" t="s">
        <v>1159</v>
      </c>
    </row>
    <row r="137" s="12" customFormat="1" ht="22.8" customHeight="1">
      <c r="A137" s="12"/>
      <c r="B137" s="204"/>
      <c r="C137" s="205"/>
      <c r="D137" s="206" t="s">
        <v>76</v>
      </c>
      <c r="E137" s="218" t="s">
        <v>357</v>
      </c>
      <c r="F137" s="218" t="s">
        <v>1009</v>
      </c>
      <c r="G137" s="205"/>
      <c r="H137" s="205"/>
      <c r="I137" s="208"/>
      <c r="J137" s="219">
        <f>BK137</f>
        <v>0</v>
      </c>
      <c r="K137" s="205"/>
      <c r="L137" s="210"/>
      <c r="M137" s="211"/>
      <c r="N137" s="212"/>
      <c r="O137" s="212"/>
      <c r="P137" s="213">
        <f>SUM(P138:P143)</f>
        <v>0</v>
      </c>
      <c r="Q137" s="212"/>
      <c r="R137" s="213">
        <f>SUM(R138:R143)</f>
        <v>0</v>
      </c>
      <c r="S137" s="212"/>
      <c r="T137" s="214">
        <f>SUM(T138:T143)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15" t="s">
        <v>85</v>
      </c>
      <c r="AT137" s="216" t="s">
        <v>76</v>
      </c>
      <c r="AU137" s="216" t="s">
        <v>85</v>
      </c>
      <c r="AY137" s="215" t="s">
        <v>144</v>
      </c>
      <c r="BK137" s="217">
        <f>SUM(BK138:BK143)</f>
        <v>0</v>
      </c>
    </row>
    <row r="138" s="2" customFormat="1" ht="16.5" customHeight="1">
      <c r="A138" s="39"/>
      <c r="B138" s="40"/>
      <c r="C138" s="220" t="s">
        <v>180</v>
      </c>
      <c r="D138" s="220" t="s">
        <v>147</v>
      </c>
      <c r="E138" s="221" t="s">
        <v>1010</v>
      </c>
      <c r="F138" s="222" t="s">
        <v>1011</v>
      </c>
      <c r="G138" s="223" t="s">
        <v>257</v>
      </c>
      <c r="H138" s="224">
        <v>12.315</v>
      </c>
      <c r="I138" s="225"/>
      <c r="J138" s="226">
        <f>ROUND(I138*H138,2)</f>
        <v>0</v>
      </c>
      <c r="K138" s="227"/>
      <c r="L138" s="45"/>
      <c r="M138" s="228" t="s">
        <v>1</v>
      </c>
      <c r="N138" s="229" t="s">
        <v>42</v>
      </c>
      <c r="O138" s="92"/>
      <c r="P138" s="230">
        <f>O138*H138</f>
        <v>0</v>
      </c>
      <c r="Q138" s="230">
        <v>0</v>
      </c>
      <c r="R138" s="230">
        <f>Q138*H138</f>
        <v>0</v>
      </c>
      <c r="S138" s="230">
        <v>0</v>
      </c>
      <c r="T138" s="231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32" t="s">
        <v>143</v>
      </c>
      <c r="AT138" s="232" t="s">
        <v>147</v>
      </c>
      <c r="AU138" s="232" t="s">
        <v>87</v>
      </c>
      <c r="AY138" s="18" t="s">
        <v>144</v>
      </c>
      <c r="BE138" s="233">
        <f>IF(N138="základní",J138,0)</f>
        <v>0</v>
      </c>
      <c r="BF138" s="233">
        <f>IF(N138="snížená",J138,0)</f>
        <v>0</v>
      </c>
      <c r="BG138" s="233">
        <f>IF(N138="zákl. přenesená",J138,0)</f>
        <v>0</v>
      </c>
      <c r="BH138" s="233">
        <f>IF(N138="sníž. přenesená",J138,0)</f>
        <v>0</v>
      </c>
      <c r="BI138" s="233">
        <f>IF(N138="nulová",J138,0)</f>
        <v>0</v>
      </c>
      <c r="BJ138" s="18" t="s">
        <v>85</v>
      </c>
      <c r="BK138" s="233">
        <f>ROUND(I138*H138,2)</f>
        <v>0</v>
      </c>
      <c r="BL138" s="18" t="s">
        <v>143</v>
      </c>
      <c r="BM138" s="232" t="s">
        <v>1160</v>
      </c>
    </row>
    <row r="139" s="2" customFormat="1" ht="24.15" customHeight="1">
      <c r="A139" s="39"/>
      <c r="B139" s="40"/>
      <c r="C139" s="220" t="s">
        <v>185</v>
      </c>
      <c r="D139" s="220" t="s">
        <v>147</v>
      </c>
      <c r="E139" s="221" t="s">
        <v>1013</v>
      </c>
      <c r="F139" s="222" t="s">
        <v>1014</v>
      </c>
      <c r="G139" s="223" t="s">
        <v>257</v>
      </c>
      <c r="H139" s="224">
        <v>123.15000000000001</v>
      </c>
      <c r="I139" s="225"/>
      <c r="J139" s="226">
        <f>ROUND(I139*H139,2)</f>
        <v>0</v>
      </c>
      <c r="K139" s="227"/>
      <c r="L139" s="45"/>
      <c r="M139" s="228" t="s">
        <v>1</v>
      </c>
      <c r="N139" s="229" t="s">
        <v>42</v>
      </c>
      <c r="O139" s="92"/>
      <c r="P139" s="230">
        <f>O139*H139</f>
        <v>0</v>
      </c>
      <c r="Q139" s="230">
        <v>0</v>
      </c>
      <c r="R139" s="230">
        <f>Q139*H139</f>
        <v>0</v>
      </c>
      <c r="S139" s="230">
        <v>0</v>
      </c>
      <c r="T139" s="231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2" t="s">
        <v>143</v>
      </c>
      <c r="AT139" s="232" t="s">
        <v>147</v>
      </c>
      <c r="AU139" s="232" t="s">
        <v>87</v>
      </c>
      <c r="AY139" s="18" t="s">
        <v>144</v>
      </c>
      <c r="BE139" s="233">
        <f>IF(N139="základní",J139,0)</f>
        <v>0</v>
      </c>
      <c r="BF139" s="233">
        <f>IF(N139="snížená",J139,0)</f>
        <v>0</v>
      </c>
      <c r="BG139" s="233">
        <f>IF(N139="zákl. přenesená",J139,0)</f>
        <v>0</v>
      </c>
      <c r="BH139" s="233">
        <f>IF(N139="sníž. přenesená",J139,0)</f>
        <v>0</v>
      </c>
      <c r="BI139" s="233">
        <f>IF(N139="nulová",J139,0)</f>
        <v>0</v>
      </c>
      <c r="BJ139" s="18" t="s">
        <v>85</v>
      </c>
      <c r="BK139" s="233">
        <f>ROUND(I139*H139,2)</f>
        <v>0</v>
      </c>
      <c r="BL139" s="18" t="s">
        <v>143</v>
      </c>
      <c r="BM139" s="232" t="s">
        <v>1161</v>
      </c>
    </row>
    <row r="140" s="13" customFormat="1">
      <c r="A140" s="13"/>
      <c r="B140" s="243"/>
      <c r="C140" s="244"/>
      <c r="D140" s="234" t="s">
        <v>216</v>
      </c>
      <c r="E140" s="245" t="s">
        <v>1</v>
      </c>
      <c r="F140" s="246" t="s">
        <v>1162</v>
      </c>
      <c r="G140" s="244"/>
      <c r="H140" s="247">
        <v>123.15000000000001</v>
      </c>
      <c r="I140" s="248"/>
      <c r="J140" s="244"/>
      <c r="K140" s="244"/>
      <c r="L140" s="249"/>
      <c r="M140" s="250"/>
      <c r="N140" s="251"/>
      <c r="O140" s="251"/>
      <c r="P140" s="251"/>
      <c r="Q140" s="251"/>
      <c r="R140" s="251"/>
      <c r="S140" s="251"/>
      <c r="T140" s="252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53" t="s">
        <v>216</v>
      </c>
      <c r="AU140" s="253" t="s">
        <v>87</v>
      </c>
      <c r="AV140" s="13" t="s">
        <v>87</v>
      </c>
      <c r="AW140" s="13" t="s">
        <v>34</v>
      </c>
      <c r="AX140" s="13" t="s">
        <v>85</v>
      </c>
      <c r="AY140" s="253" t="s">
        <v>144</v>
      </c>
    </row>
    <row r="141" s="2" customFormat="1" ht="24.15" customHeight="1">
      <c r="A141" s="39"/>
      <c r="B141" s="40"/>
      <c r="C141" s="220" t="s">
        <v>190</v>
      </c>
      <c r="D141" s="220" t="s">
        <v>147</v>
      </c>
      <c r="E141" s="221" t="s">
        <v>1017</v>
      </c>
      <c r="F141" s="222" t="s">
        <v>1018</v>
      </c>
      <c r="G141" s="223" t="s">
        <v>257</v>
      </c>
      <c r="H141" s="224">
        <v>12.315</v>
      </c>
      <c r="I141" s="225"/>
      <c r="J141" s="226">
        <f>ROUND(I141*H141,2)</f>
        <v>0</v>
      </c>
      <c r="K141" s="227"/>
      <c r="L141" s="45"/>
      <c r="M141" s="228" t="s">
        <v>1</v>
      </c>
      <c r="N141" s="229" t="s">
        <v>42</v>
      </c>
      <c r="O141" s="92"/>
      <c r="P141" s="230">
        <f>O141*H141</f>
        <v>0</v>
      </c>
      <c r="Q141" s="230">
        <v>0</v>
      </c>
      <c r="R141" s="230">
        <f>Q141*H141</f>
        <v>0</v>
      </c>
      <c r="S141" s="230">
        <v>0</v>
      </c>
      <c r="T141" s="231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2" t="s">
        <v>143</v>
      </c>
      <c r="AT141" s="232" t="s">
        <v>147</v>
      </c>
      <c r="AU141" s="232" t="s">
        <v>87</v>
      </c>
      <c r="AY141" s="18" t="s">
        <v>144</v>
      </c>
      <c r="BE141" s="233">
        <f>IF(N141="základní",J141,0)</f>
        <v>0</v>
      </c>
      <c r="BF141" s="233">
        <f>IF(N141="snížená",J141,0)</f>
        <v>0</v>
      </c>
      <c r="BG141" s="233">
        <f>IF(N141="zákl. přenesená",J141,0)</f>
        <v>0</v>
      </c>
      <c r="BH141" s="233">
        <f>IF(N141="sníž. přenesená",J141,0)</f>
        <v>0</v>
      </c>
      <c r="BI141" s="233">
        <f>IF(N141="nulová",J141,0)</f>
        <v>0</v>
      </c>
      <c r="BJ141" s="18" t="s">
        <v>85</v>
      </c>
      <c r="BK141" s="233">
        <f>ROUND(I141*H141,2)</f>
        <v>0</v>
      </c>
      <c r="BL141" s="18" t="s">
        <v>143</v>
      </c>
      <c r="BM141" s="232" t="s">
        <v>1163</v>
      </c>
    </row>
    <row r="142" s="2" customFormat="1" ht="37.8" customHeight="1">
      <c r="A142" s="39"/>
      <c r="B142" s="40"/>
      <c r="C142" s="220" t="s">
        <v>195</v>
      </c>
      <c r="D142" s="220" t="s">
        <v>147</v>
      </c>
      <c r="E142" s="221" t="s">
        <v>1164</v>
      </c>
      <c r="F142" s="222" t="s">
        <v>1165</v>
      </c>
      <c r="G142" s="223" t="s">
        <v>257</v>
      </c>
      <c r="H142" s="224">
        <v>12.315</v>
      </c>
      <c r="I142" s="225"/>
      <c r="J142" s="226">
        <f>ROUND(I142*H142,2)</f>
        <v>0</v>
      </c>
      <c r="K142" s="227"/>
      <c r="L142" s="45"/>
      <c r="M142" s="228" t="s">
        <v>1</v>
      </c>
      <c r="N142" s="229" t="s">
        <v>42</v>
      </c>
      <c r="O142" s="92"/>
      <c r="P142" s="230">
        <f>O142*H142</f>
        <v>0</v>
      </c>
      <c r="Q142" s="230">
        <v>0</v>
      </c>
      <c r="R142" s="230">
        <f>Q142*H142</f>
        <v>0</v>
      </c>
      <c r="S142" s="230">
        <v>0</v>
      </c>
      <c r="T142" s="231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32" t="s">
        <v>566</v>
      </c>
      <c r="AT142" s="232" t="s">
        <v>147</v>
      </c>
      <c r="AU142" s="232" t="s">
        <v>87</v>
      </c>
      <c r="AY142" s="18" t="s">
        <v>144</v>
      </c>
      <c r="BE142" s="233">
        <f>IF(N142="základní",J142,0)</f>
        <v>0</v>
      </c>
      <c r="BF142" s="233">
        <f>IF(N142="snížená",J142,0)</f>
        <v>0</v>
      </c>
      <c r="BG142" s="233">
        <f>IF(N142="zákl. přenesená",J142,0)</f>
        <v>0</v>
      </c>
      <c r="BH142" s="233">
        <f>IF(N142="sníž. přenesená",J142,0)</f>
        <v>0</v>
      </c>
      <c r="BI142" s="233">
        <f>IF(N142="nulová",J142,0)</f>
        <v>0</v>
      </c>
      <c r="BJ142" s="18" t="s">
        <v>85</v>
      </c>
      <c r="BK142" s="233">
        <f>ROUND(I142*H142,2)</f>
        <v>0</v>
      </c>
      <c r="BL142" s="18" t="s">
        <v>566</v>
      </c>
      <c r="BM142" s="232" t="s">
        <v>1166</v>
      </c>
    </row>
    <row r="143" s="2" customFormat="1" ht="90" customHeight="1">
      <c r="A143" s="39"/>
      <c r="B143" s="40"/>
      <c r="C143" s="220" t="s">
        <v>268</v>
      </c>
      <c r="D143" s="220" t="s">
        <v>147</v>
      </c>
      <c r="E143" s="221" t="s">
        <v>1167</v>
      </c>
      <c r="F143" s="222" t="s">
        <v>1168</v>
      </c>
      <c r="G143" s="223" t="s">
        <v>157</v>
      </c>
      <c r="H143" s="224">
        <v>1</v>
      </c>
      <c r="I143" s="225"/>
      <c r="J143" s="226">
        <f>ROUND(I143*H143,2)</f>
        <v>0</v>
      </c>
      <c r="K143" s="227"/>
      <c r="L143" s="45"/>
      <c r="M143" s="228" t="s">
        <v>1</v>
      </c>
      <c r="N143" s="229" t="s">
        <v>42</v>
      </c>
      <c r="O143" s="92"/>
      <c r="P143" s="230">
        <f>O143*H143</f>
        <v>0</v>
      </c>
      <c r="Q143" s="230">
        <v>0</v>
      </c>
      <c r="R143" s="230">
        <f>Q143*H143</f>
        <v>0</v>
      </c>
      <c r="S143" s="230">
        <v>0</v>
      </c>
      <c r="T143" s="231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2" t="s">
        <v>1026</v>
      </c>
      <c r="AT143" s="232" t="s">
        <v>147</v>
      </c>
      <c r="AU143" s="232" t="s">
        <v>87</v>
      </c>
      <c r="AY143" s="18" t="s">
        <v>144</v>
      </c>
      <c r="BE143" s="233">
        <f>IF(N143="základní",J143,0)</f>
        <v>0</v>
      </c>
      <c r="BF143" s="233">
        <f>IF(N143="snížená",J143,0)</f>
        <v>0</v>
      </c>
      <c r="BG143" s="233">
        <f>IF(N143="zákl. přenesená",J143,0)</f>
        <v>0</v>
      </c>
      <c r="BH143" s="233">
        <f>IF(N143="sníž. přenesená",J143,0)</f>
        <v>0</v>
      </c>
      <c r="BI143" s="233">
        <f>IF(N143="nulová",J143,0)</f>
        <v>0</v>
      </c>
      <c r="BJ143" s="18" t="s">
        <v>85</v>
      </c>
      <c r="BK143" s="233">
        <f>ROUND(I143*H143,2)</f>
        <v>0</v>
      </c>
      <c r="BL143" s="18" t="s">
        <v>1026</v>
      </c>
      <c r="BM143" s="232" t="s">
        <v>1169</v>
      </c>
    </row>
    <row r="144" s="12" customFormat="1" ht="25.92" customHeight="1">
      <c r="A144" s="12"/>
      <c r="B144" s="204"/>
      <c r="C144" s="205"/>
      <c r="D144" s="206" t="s">
        <v>76</v>
      </c>
      <c r="E144" s="207" t="s">
        <v>387</v>
      </c>
      <c r="F144" s="207" t="s">
        <v>388</v>
      </c>
      <c r="G144" s="205"/>
      <c r="H144" s="205"/>
      <c r="I144" s="208"/>
      <c r="J144" s="209">
        <f>BK144</f>
        <v>0</v>
      </c>
      <c r="K144" s="205"/>
      <c r="L144" s="210"/>
      <c r="M144" s="211"/>
      <c r="N144" s="212"/>
      <c r="O144" s="212"/>
      <c r="P144" s="213">
        <f>P145</f>
        <v>0</v>
      </c>
      <c r="Q144" s="212"/>
      <c r="R144" s="213">
        <f>R145</f>
        <v>0</v>
      </c>
      <c r="S144" s="212"/>
      <c r="T144" s="214">
        <f>T145</f>
        <v>0.625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15" t="s">
        <v>87</v>
      </c>
      <c r="AT144" s="216" t="s">
        <v>76</v>
      </c>
      <c r="AU144" s="216" t="s">
        <v>77</v>
      </c>
      <c r="AY144" s="215" t="s">
        <v>144</v>
      </c>
      <c r="BK144" s="217">
        <f>BK145</f>
        <v>0</v>
      </c>
    </row>
    <row r="145" s="12" customFormat="1" ht="22.8" customHeight="1">
      <c r="A145" s="12"/>
      <c r="B145" s="204"/>
      <c r="C145" s="205"/>
      <c r="D145" s="206" t="s">
        <v>76</v>
      </c>
      <c r="E145" s="218" t="s">
        <v>389</v>
      </c>
      <c r="F145" s="218" t="s">
        <v>390</v>
      </c>
      <c r="G145" s="205"/>
      <c r="H145" s="205"/>
      <c r="I145" s="208"/>
      <c r="J145" s="219">
        <f>BK145</f>
        <v>0</v>
      </c>
      <c r="K145" s="205"/>
      <c r="L145" s="210"/>
      <c r="M145" s="211"/>
      <c r="N145" s="212"/>
      <c r="O145" s="212"/>
      <c r="P145" s="213">
        <f>P146</f>
        <v>0</v>
      </c>
      <c r="Q145" s="212"/>
      <c r="R145" s="213">
        <f>R146</f>
        <v>0</v>
      </c>
      <c r="S145" s="212"/>
      <c r="T145" s="214">
        <f>T146</f>
        <v>0.625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15" t="s">
        <v>87</v>
      </c>
      <c r="AT145" s="216" t="s">
        <v>76</v>
      </c>
      <c r="AU145" s="216" t="s">
        <v>85</v>
      </c>
      <c r="AY145" s="215" t="s">
        <v>144</v>
      </c>
      <c r="BK145" s="217">
        <f>BK146</f>
        <v>0</v>
      </c>
    </row>
    <row r="146" s="2" customFormat="1" ht="44.25" customHeight="1">
      <c r="A146" s="39"/>
      <c r="B146" s="40"/>
      <c r="C146" s="220" t="s">
        <v>8</v>
      </c>
      <c r="D146" s="220" t="s">
        <v>147</v>
      </c>
      <c r="E146" s="221" t="s">
        <v>1170</v>
      </c>
      <c r="F146" s="222" t="s">
        <v>1171</v>
      </c>
      <c r="G146" s="223" t="s">
        <v>394</v>
      </c>
      <c r="H146" s="224">
        <v>625</v>
      </c>
      <c r="I146" s="225"/>
      <c r="J146" s="226">
        <f>ROUND(I146*H146,2)</f>
        <v>0</v>
      </c>
      <c r="K146" s="227"/>
      <c r="L146" s="45"/>
      <c r="M146" s="279" t="s">
        <v>1</v>
      </c>
      <c r="N146" s="280" t="s">
        <v>42</v>
      </c>
      <c r="O146" s="241"/>
      <c r="P146" s="281">
        <f>O146*H146</f>
        <v>0</v>
      </c>
      <c r="Q146" s="281">
        <v>0</v>
      </c>
      <c r="R146" s="281">
        <f>Q146*H146</f>
        <v>0</v>
      </c>
      <c r="S146" s="281">
        <v>0.001</v>
      </c>
      <c r="T146" s="282">
        <f>S146*H146</f>
        <v>0.625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32" t="s">
        <v>290</v>
      </c>
      <c r="AT146" s="232" t="s">
        <v>147</v>
      </c>
      <c r="AU146" s="232" t="s">
        <v>87</v>
      </c>
      <c r="AY146" s="18" t="s">
        <v>144</v>
      </c>
      <c r="BE146" s="233">
        <f>IF(N146="základní",J146,0)</f>
        <v>0</v>
      </c>
      <c r="BF146" s="233">
        <f>IF(N146="snížená",J146,0)</f>
        <v>0</v>
      </c>
      <c r="BG146" s="233">
        <f>IF(N146="zákl. přenesená",J146,0)</f>
        <v>0</v>
      </c>
      <c r="BH146" s="233">
        <f>IF(N146="sníž. přenesená",J146,0)</f>
        <v>0</v>
      </c>
      <c r="BI146" s="233">
        <f>IF(N146="nulová",J146,0)</f>
        <v>0</v>
      </c>
      <c r="BJ146" s="18" t="s">
        <v>85</v>
      </c>
      <c r="BK146" s="233">
        <f>ROUND(I146*H146,2)</f>
        <v>0</v>
      </c>
      <c r="BL146" s="18" t="s">
        <v>290</v>
      </c>
      <c r="BM146" s="232" t="s">
        <v>1172</v>
      </c>
    </row>
    <row r="147" s="2" customFormat="1" ht="6.96" customHeight="1">
      <c r="A147" s="39"/>
      <c r="B147" s="67"/>
      <c r="C147" s="68"/>
      <c r="D147" s="68"/>
      <c r="E147" s="68"/>
      <c r="F147" s="68"/>
      <c r="G147" s="68"/>
      <c r="H147" s="68"/>
      <c r="I147" s="68"/>
      <c r="J147" s="68"/>
      <c r="K147" s="68"/>
      <c r="L147" s="45"/>
      <c r="M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</row>
  </sheetData>
  <sheetProtection sheet="1" autoFilter="0" formatColumns="0" formatRows="0" objects="1" scenarios="1" spinCount="100000" saltValue="/zsZ0l3ZnBHpdrH3lN7349Gli6HG+IMvIkb9AQ8+1h9z9U+ZfYb1e+Xv3aOOOBAEWv7FkxHq49xil3ZIbs35XQ==" hashValue="aZhCFsMWgF/8I4+mcOpbahoJFnuywK4RAbETMddIq6L0jz/ngSu/q2QmFBuWiqvgcfiUEAdIqrJK/WCgBAgNhw==" algorithmName="SHA-512" password="CC35"/>
  <autoFilter ref="C121:K146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2026-05-19T13:05:37Z</dcterms:created>
  <dcterms:modified xsi:type="dcterms:W3CDTF">2026-05-19T13:05:44Z</dcterms:modified>
</cp:coreProperties>
</file>