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MŠ Studentská\Elektro Studentská\výběr_dodavatele_2026\"/>
    </mc:Choice>
  </mc:AlternateContent>
  <xr:revisionPtr revIDLastSave="0" documentId="13_ncr:1_{46131B3F-8605-4B4A-B07D-1B7670474C3E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Kr.List " sheetId="2" r:id="rId1"/>
    <sheet name="rekap " sheetId="3" r:id="rId2"/>
    <sheet name="položky" sheetId="4" r:id="rId3"/>
  </sheets>
  <definedNames>
    <definedName name="_xlnm.Print_Titles" localSheetId="2">položky!$1:$9</definedName>
    <definedName name="_xlnm.Print_Area" localSheetId="0">'Kr.List '!$A$1:$H$35</definedName>
    <definedName name="_xlnm.Print_Area" localSheetId="2">položky!$A$1:$K$79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65" i="4" l="1"/>
  <c r="I65" i="4"/>
  <c r="K49" i="4"/>
  <c r="I49" i="4"/>
  <c r="K50" i="4"/>
  <c r="I50" i="4"/>
  <c r="K14" i="4" l="1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51" i="4"/>
  <c r="K52" i="4"/>
  <c r="K55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51" i="4"/>
  <c r="I52" i="4"/>
  <c r="I55" i="4"/>
  <c r="I13" i="4"/>
  <c r="I64" i="4"/>
  <c r="I66" i="4"/>
  <c r="I67" i="4" l="1"/>
  <c r="D14" i="3" s="1"/>
  <c r="G68" i="4"/>
  <c r="K66" i="4"/>
  <c r="K64" i="4"/>
  <c r="G62" i="4"/>
  <c r="K60" i="4"/>
  <c r="I60" i="4"/>
  <c r="K59" i="4"/>
  <c r="I59" i="4"/>
  <c r="I61" i="4" s="1"/>
  <c r="D12" i="3" s="1"/>
  <c r="F57" i="4"/>
  <c r="E54" i="4"/>
  <c r="E53" i="4"/>
  <c r="K13" i="4"/>
  <c r="E6" i="2"/>
  <c r="E5" i="2"/>
  <c r="C17" i="3"/>
  <c r="B17" i="3"/>
  <c r="D16" i="2" s="1"/>
  <c r="A12" i="3"/>
  <c r="A10" i="3"/>
  <c r="C27" i="2"/>
  <c r="D17" i="2"/>
  <c r="K61" i="4" l="1"/>
  <c r="J62" i="4" s="1"/>
  <c r="K53" i="4"/>
  <c r="I53" i="4"/>
  <c r="I54" i="4"/>
  <c r="K54" i="4"/>
  <c r="K67" i="4"/>
  <c r="E14" i="3" s="1"/>
  <c r="F14" i="3" s="1"/>
  <c r="J68" i="4" l="1"/>
  <c r="E12" i="3"/>
  <c r="F12" i="3" s="1"/>
  <c r="K56" i="4"/>
  <c r="E10" i="3" s="1"/>
  <c r="I56" i="4"/>
  <c r="D10" i="3" s="1"/>
  <c r="H20" i="2"/>
  <c r="H22" i="2" s="1"/>
  <c r="E17" i="3" l="1"/>
  <c r="D14" i="2" s="1"/>
  <c r="J57" i="4"/>
  <c r="D17" i="3"/>
  <c r="D15" i="2" s="1"/>
  <c r="D18" i="2" s="1"/>
  <c r="F10" i="3"/>
  <c r="F17" i="3" s="1"/>
  <c r="D19" i="2" l="1"/>
  <c r="D22" i="2" s="1"/>
  <c r="D24" i="2" s="1"/>
  <c r="G33" i="2" s="1"/>
  <c r="G34" i="2" l="1"/>
  <c r="G35" i="2" s="1"/>
  <c r="G37" i="2"/>
</calcChain>
</file>

<file path=xl/sharedStrings.xml><?xml version="1.0" encoding="utf-8"?>
<sst xmlns="http://schemas.openxmlformats.org/spreadsheetml/2006/main" count="223" uniqueCount="150">
  <si>
    <t xml:space="preserve"> </t>
  </si>
  <si>
    <t>MŠ Studentská, Poděbrady</t>
  </si>
  <si>
    <t xml:space="preserve">KRYCÍ LIST ROZPOČTU </t>
  </si>
  <si>
    <t>Objekt :</t>
  </si>
  <si>
    <t>Název objektu :</t>
  </si>
  <si>
    <t>JKSO :</t>
  </si>
  <si>
    <t xml:space="preserve">Stavba : </t>
  </si>
  <si>
    <t>Název stavby :</t>
  </si>
  <si>
    <t>SKP :</t>
  </si>
  <si>
    <t>Projektant :  Jan Drašnar</t>
  </si>
  <si>
    <t>Počet měrných jednotek :</t>
  </si>
  <si>
    <t xml:space="preserve">Objednatel : </t>
  </si>
  <si>
    <t>Náklady na MJ :</t>
  </si>
  <si>
    <t>Počet listů :</t>
  </si>
  <si>
    <t>Zakázkové číslo :</t>
  </si>
  <si>
    <t>Zpracovatel projektu :</t>
  </si>
  <si>
    <t>Zhotovitel :</t>
  </si>
  <si>
    <t xml:space="preserve"> Jan Drašnar, Bachs s.r.o.</t>
  </si>
  <si>
    <t xml:space="preserve">                             ROZPOČTOVÉ NÁKLADY</t>
  </si>
  <si>
    <t>v Kč</t>
  </si>
  <si>
    <t>Rozpočtové náklady B.1.1.1</t>
  </si>
  <si>
    <t>ZRN</t>
  </si>
  <si>
    <t>Dodávka celkem</t>
  </si>
  <si>
    <t>B.1.1.2</t>
  </si>
  <si>
    <t>Nákl. na umělecká díla</t>
  </si>
  <si>
    <t>Montáž celkem</t>
  </si>
  <si>
    <t>Vedlejší rozpočtové náklady</t>
  </si>
  <si>
    <t>HSV práce celkem</t>
  </si>
  <si>
    <t>B.1.1.3</t>
  </si>
  <si>
    <t xml:space="preserve">Zařízení staveniště                      </t>
  </si>
  <si>
    <t>PSV práce celkem</t>
  </si>
  <si>
    <t>B.1.1.4</t>
  </si>
  <si>
    <t xml:space="preserve">Ztíž. podmínky výstavby               </t>
  </si>
  <si>
    <t>PRÁCE CELKEM</t>
  </si>
  <si>
    <t>B.1.1.5</t>
  </si>
  <si>
    <t xml:space="preserve">Geodetická činnost                    </t>
  </si>
  <si>
    <t>ZRN celkem(práce+dodávka)</t>
  </si>
  <si>
    <t>B.1.1.6</t>
  </si>
  <si>
    <t xml:space="preserve">Koord. činnost zhotovitele         </t>
  </si>
  <si>
    <t>HZS</t>
  </si>
  <si>
    <t>B.1.1.7</t>
  </si>
  <si>
    <t>Mezisoučet</t>
  </si>
  <si>
    <t>B.1.1.8</t>
  </si>
  <si>
    <t>Ostatní</t>
  </si>
  <si>
    <t>Rozpočtové náklady   B 1.1.1</t>
  </si>
  <si>
    <t>VRN celkem</t>
  </si>
  <si>
    <t>Uložení odpadů   B.1.1.9</t>
  </si>
  <si>
    <t>B.3.1</t>
  </si>
  <si>
    <t>Stroje,zařízení,inventář</t>
  </si>
  <si>
    <t>Celkový náklad SO</t>
  </si>
  <si>
    <t>B.4</t>
  </si>
  <si>
    <t>NIM</t>
  </si>
  <si>
    <t>Vypracoval</t>
  </si>
  <si>
    <t>Za zhotovitele</t>
  </si>
  <si>
    <t>Za objednatele</t>
  </si>
  <si>
    <t>Jméno :    Jan Drašnar</t>
  </si>
  <si>
    <t>Jméno :</t>
  </si>
  <si>
    <r>
      <rPr>
        <sz val="10"/>
        <rFont val="Arial CE"/>
        <charset val="238"/>
      </rPr>
      <t xml:space="preserve">Datum :   </t>
    </r>
    <r>
      <rPr>
        <sz val="10"/>
        <rFont val="Arial CE"/>
        <family val="2"/>
        <charset val="238"/>
      </rPr>
      <t xml:space="preserve"> 10/2008</t>
    </r>
  </si>
  <si>
    <t>Datum :</t>
  </si>
  <si>
    <t>Podpis</t>
  </si>
  <si>
    <t>Základ pro DPH</t>
  </si>
  <si>
    <t>%  činí :</t>
  </si>
  <si>
    <t>DPH</t>
  </si>
  <si>
    <t>CENA ZA OBJEKT CELKEM</t>
  </si>
  <si>
    <t xml:space="preserve">Název stavby : </t>
  </si>
  <si>
    <t>Datum zpracování :</t>
  </si>
  <si>
    <t>05/2026</t>
  </si>
  <si>
    <t>Datum aktualizace:</t>
  </si>
  <si>
    <t>REKAPITULACE  STAVEBNÍCH  DÍLŮ A MONTÁŽNÍCH CENÍKU</t>
  </si>
  <si>
    <t>Stavební díl</t>
  </si>
  <si>
    <t>HSV</t>
  </si>
  <si>
    <t>PSV</t>
  </si>
  <si>
    <t>Montáž</t>
  </si>
  <si>
    <t>Dodávka</t>
  </si>
  <si>
    <t>Celkem</t>
  </si>
  <si>
    <t>CELKEM  OBJEKT</t>
  </si>
  <si>
    <t xml:space="preserve">Položkový rozpočet </t>
  </si>
  <si>
    <t>Poř.</t>
  </si>
  <si>
    <t>C E N A</t>
  </si>
  <si>
    <t>číslo</t>
  </si>
  <si>
    <t>Číslo</t>
  </si>
  <si>
    <t xml:space="preserve">měrná </t>
  </si>
  <si>
    <t>jednotková</t>
  </si>
  <si>
    <t>Celková</t>
  </si>
  <si>
    <t>dodávky</t>
  </si>
  <si>
    <t>montáže</t>
  </si>
  <si>
    <t>pol.</t>
  </si>
  <si>
    <t>položky</t>
  </si>
  <si>
    <t>Název položky</t>
  </si>
  <si>
    <t>jednotka</t>
  </si>
  <si>
    <t>množství</t>
  </si>
  <si>
    <t>hmotnost</t>
  </si>
  <si>
    <t>celkem</t>
  </si>
  <si>
    <t>Díl:</t>
  </si>
  <si>
    <t>Materiál elektromontážní</t>
  </si>
  <si>
    <t>CYKY 4x16</t>
  </si>
  <si>
    <t>m</t>
  </si>
  <si>
    <t>CY10</t>
  </si>
  <si>
    <t>CY 16</t>
  </si>
  <si>
    <t>CYKKY J 5x10</t>
  </si>
  <si>
    <t>CYKY J 3x1,5</t>
  </si>
  <si>
    <t>CYKY O 3x1,5</t>
  </si>
  <si>
    <t>CYKY J 3x2,5</t>
  </si>
  <si>
    <t>SYKFY 10x2x0,5</t>
  </si>
  <si>
    <t>Chránička 50</t>
  </si>
  <si>
    <t>Drátěný žlab 100x50</t>
  </si>
  <si>
    <t>UTP kat 6</t>
  </si>
  <si>
    <t>Datová dvouzásuvka</t>
  </si>
  <si>
    <t>ks</t>
  </si>
  <si>
    <t>Vypínač řazení 1</t>
  </si>
  <si>
    <t>Vypínač řazení 5</t>
  </si>
  <si>
    <t>Vypínač řazení 2x6</t>
  </si>
  <si>
    <t>Dvojzásuvka 230V</t>
  </si>
  <si>
    <t>Zásuvka 230V</t>
  </si>
  <si>
    <t>Zásuvka 230V IP 43</t>
  </si>
  <si>
    <t>Svítidlo LED přisazené průměr 258 mm 14W</t>
  </si>
  <si>
    <t>Svítidlo LED 600x600 UGR 19 35W</t>
  </si>
  <si>
    <t>Svítidlo s piktogramem.</t>
  </si>
  <si>
    <t>Svítidlo LED přisazené průměr 258 mm 14W s pohyb. čidlem</t>
  </si>
  <si>
    <t xml:space="preserve">Ventilátor WC </t>
  </si>
  <si>
    <t xml:space="preserve">Rozvaděč RH </t>
  </si>
  <si>
    <t>Vypínač 3/63A</t>
  </si>
  <si>
    <t>Přepěťová ochrana B/C</t>
  </si>
  <si>
    <t>Jistič B3/25A</t>
  </si>
  <si>
    <t>Jističochránič B1/16A/0,03A</t>
  </si>
  <si>
    <t>Jističochránič B1/10A/0,03A</t>
  </si>
  <si>
    <t>Rozvaděč R1</t>
  </si>
  <si>
    <t>Vypínač 3/25A</t>
  </si>
  <si>
    <t>HOP</t>
  </si>
  <si>
    <t xml:space="preserve">Pomocný materiál </t>
  </si>
  <si>
    <t>kpl</t>
  </si>
  <si>
    <t>Napojení minerál. podhledu na stěnu obvodovou lištou</t>
  </si>
  <si>
    <t>Podhled kazetový bez děrování viditelný rastr 10mm 600x600mm</t>
  </si>
  <si>
    <t>Profil obvodový 19x24 mm</t>
  </si>
  <si>
    <t>Přesun hmot procentní pro sádrokart. konstrukce v objektech v do 6m</t>
  </si>
  <si>
    <t>%</t>
  </si>
  <si>
    <t xml:space="preserve">Celkem za </t>
  </si>
  <si>
    <t>CELKEM</t>
  </si>
  <si>
    <t>Elektromontáže</t>
  </si>
  <si>
    <t>Režie</t>
  </si>
  <si>
    <t>Doprava</t>
  </si>
  <si>
    <t xml:space="preserve">Vypracování revize elektro </t>
  </si>
  <si>
    <t>Projektová dokumentace – dokumentace skutečného stavu</t>
  </si>
  <si>
    <r>
      <t>Montáž minerálního podhledu  s vyjímatelnými panely do 0,36m</t>
    </r>
    <r>
      <rPr>
        <sz val="9"/>
        <rFont val="Arial"/>
        <family val="2"/>
        <charset val="1"/>
      </rPr>
      <t>² na zavěšený viditelný rošt</t>
    </r>
  </si>
  <si>
    <r>
      <t>m</t>
    </r>
    <r>
      <rPr>
        <vertAlign val="superscript"/>
        <sz val="9"/>
        <rFont val="Arial"/>
        <family val="2"/>
        <charset val="238"/>
      </rPr>
      <t>2</t>
    </r>
  </si>
  <si>
    <t>Revize a ostatní</t>
  </si>
  <si>
    <t xml:space="preserve">Vyplnění a omítnutí rýh při elektroinstalacích stěnách   do 3 cm  a š 5-7cm </t>
  </si>
  <si>
    <t>bm</t>
  </si>
  <si>
    <t xml:space="preserve">Vysekání rýh pro montáž trubek a kabelů v cihelných zdech hl do 3 cm a š přes 3 do 5 cm </t>
  </si>
  <si>
    <t>Měření úrovně osvětlenosti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</si>
</sst>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\ %"/>
    <numFmt numFmtId="165" formatCode="d/m/yyyy"/>
    <numFmt numFmtId="166" formatCode="0.00000"/>
    <numFmt numFmtId="167" formatCode="#"/>
    <numFmt numFmtId="168" formatCode="000000000"/>
    <numFmt numFmtId="169" formatCode="#,##0.00000"/>
  </numFmts>
  <fonts count="33">
    <font>
      <sz val="10"/>
      <name val="Arial"/>
      <charset val="238"/>
    </font>
    <font>
      <sz val="10"/>
      <name val="Arial CE"/>
      <charset val="238"/>
    </font>
    <font>
      <sz val="10"/>
      <name val="Arial CE"/>
      <charset val="1"/>
    </font>
    <font>
      <sz val="8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2"/>
      <color rgb="FFFF0000"/>
      <name val="Arial CE"/>
      <family val="2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b/>
      <sz val="9"/>
      <name val="Arial CE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  <font>
      <b/>
      <sz val="12"/>
      <name val="Arial CE"/>
      <charset val="238"/>
    </font>
    <font>
      <b/>
      <i/>
      <sz val="10"/>
      <name val="Arial CE"/>
      <family val="2"/>
      <charset val="238"/>
    </font>
    <font>
      <b/>
      <sz val="9"/>
      <name val="Arial CE"/>
      <charset val="238"/>
    </font>
    <font>
      <sz val="9"/>
      <name val="Arial CE"/>
      <family val="2"/>
      <charset val="238"/>
    </font>
    <font>
      <b/>
      <u/>
      <sz val="12"/>
      <name val="Arial CE"/>
      <family val="2"/>
      <charset val="238"/>
    </font>
    <font>
      <u/>
      <sz val="10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name val="Arial CE"/>
      <family val="2"/>
      <charset val="238"/>
    </font>
    <font>
      <i/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sz val="9"/>
      <name val="Arial CE"/>
      <charset val="238"/>
    </font>
    <font>
      <sz val="9"/>
      <name val="Arial"/>
      <family val="2"/>
      <charset val="238"/>
    </font>
    <font>
      <sz val="9"/>
      <color rgb="FFFF0000"/>
      <name val="Arial CE"/>
      <family val="2"/>
      <charset val="238"/>
    </font>
    <font>
      <sz val="9"/>
      <name val="Arial"/>
      <family val="2"/>
      <charset val="1"/>
    </font>
    <font>
      <vertAlign val="superscript"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69696"/>
        <bgColor rgb="FF808080"/>
      </patternFill>
    </fill>
    <fill>
      <patternFill patternType="solid">
        <fgColor rgb="FFC0C0C0"/>
        <bgColor rgb="FFBFBFBF"/>
      </patternFill>
    </fill>
    <fill>
      <patternFill patternType="solid">
        <fgColor theme="0" tint="-0.249977111117893"/>
        <bgColor rgb="FFC0C0C0"/>
      </patternFill>
    </fill>
  </fills>
  <borders count="6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</cellStyleXfs>
  <cellXfs count="252">
    <xf numFmtId="0" fontId="0" fillId="0" borderId="0" xfId="0"/>
    <xf numFmtId="0" fontId="1" fillId="0" borderId="0" xfId="1" applyFont="1"/>
    <xf numFmtId="0" fontId="1" fillId="0" borderId="1" xfId="1" applyFont="1" applyBorder="1"/>
    <xf numFmtId="0" fontId="1" fillId="0" borderId="2" xfId="1" applyFont="1" applyBorder="1"/>
    <xf numFmtId="0" fontId="1" fillId="0" borderId="3" xfId="1" applyFont="1" applyBorder="1"/>
    <xf numFmtId="0" fontId="1" fillId="0" borderId="4" xfId="1" applyFont="1" applyBorder="1"/>
    <xf numFmtId="0" fontId="9" fillId="0" borderId="0" xfId="4" applyFont="1" applyAlignment="1" applyProtection="1">
      <alignment horizontal="left"/>
      <protection locked="0"/>
    </xf>
    <xf numFmtId="0" fontId="1" fillId="0" borderId="5" xfId="1" applyFont="1" applyBorder="1"/>
    <xf numFmtId="0" fontId="1" fillId="0" borderId="6" xfId="1" applyFont="1" applyBorder="1"/>
    <xf numFmtId="0" fontId="9" fillId="0" borderId="7" xfId="3" applyFont="1" applyBorder="1" applyAlignment="1">
      <alignment horizontal="center" vertical="center"/>
    </xf>
    <xf numFmtId="0" fontId="9" fillId="0" borderId="8" xfId="1" applyFont="1" applyBorder="1" applyAlignment="1">
      <alignment horizontal="left" vertical="top"/>
    </xf>
    <xf numFmtId="0" fontId="9" fillId="0" borderId="9" xfId="3" applyFont="1" applyBorder="1" applyAlignment="1">
      <alignment vertical="center"/>
    </xf>
    <xf numFmtId="0" fontId="9" fillId="0" borderId="9" xfId="1" applyFont="1" applyBorder="1" applyAlignment="1">
      <alignment horizontal="left" vertical="top" wrapText="1"/>
    </xf>
    <xf numFmtId="0" fontId="9" fillId="0" borderId="7" xfId="1" applyFont="1" applyBorder="1" applyAlignment="1">
      <alignment horizontal="left" vertical="top" wrapText="1"/>
    </xf>
    <xf numFmtId="0" fontId="10" fillId="0" borderId="10" xfId="1" applyFont="1" applyBorder="1" applyAlignment="1">
      <alignment horizontal="center" vertical="top"/>
    </xf>
    <xf numFmtId="0" fontId="1" fillId="0" borderId="11" xfId="1" applyFont="1" applyBorder="1"/>
    <xf numFmtId="0" fontId="1" fillId="0" borderId="12" xfId="1" applyFont="1" applyBorder="1"/>
    <xf numFmtId="0" fontId="11" fillId="0" borderId="0" xfId="1" applyFont="1" applyAlignment="1">
      <alignment horizontal="left" vertical="center"/>
    </xf>
    <xf numFmtId="0" fontId="12" fillId="0" borderId="13" xfId="0" applyFont="1" applyBorder="1"/>
    <xf numFmtId="0" fontId="12" fillId="0" borderId="14" xfId="0" applyFont="1" applyBorder="1"/>
    <xf numFmtId="0" fontId="1" fillId="0" borderId="15" xfId="1" applyFont="1" applyBorder="1"/>
    <xf numFmtId="0" fontId="9" fillId="0" borderId="9" xfId="3" applyFont="1" applyBorder="1" applyAlignment="1">
      <alignment horizontal="center" vertical="center"/>
    </xf>
    <xf numFmtId="0" fontId="9" fillId="0" borderId="9" xfId="4" applyFont="1" applyBorder="1" applyAlignment="1" applyProtection="1">
      <alignment horizontal="left"/>
      <protection locked="0"/>
    </xf>
    <xf numFmtId="0" fontId="13" fillId="0" borderId="9" xfId="3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0" fillId="0" borderId="10" xfId="1" applyFont="1" applyBorder="1" applyAlignment="1">
      <alignment horizontal="center"/>
    </xf>
    <xf numFmtId="0" fontId="1" fillId="0" borderId="9" xfId="1" applyFont="1" applyBorder="1"/>
    <xf numFmtId="0" fontId="1" fillId="0" borderId="16" xfId="1" applyFont="1" applyBorder="1"/>
    <xf numFmtId="0" fontId="10" fillId="0" borderId="10" xfId="1" applyFont="1" applyBorder="1"/>
    <xf numFmtId="0" fontId="1" fillId="0" borderId="7" xfId="1" applyFont="1" applyBorder="1"/>
    <xf numFmtId="3" fontId="1" fillId="0" borderId="10" xfId="1" applyNumberFormat="1" applyFont="1" applyBorder="1"/>
    <xf numFmtId="0" fontId="10" fillId="0" borderId="7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7" xfId="1" applyFont="1" applyBorder="1"/>
    <xf numFmtId="0" fontId="1" fillId="0" borderId="18" xfId="1" applyFont="1" applyBorder="1"/>
    <xf numFmtId="0" fontId="10" fillId="0" borderId="9" xfId="1" applyFont="1" applyBorder="1"/>
    <xf numFmtId="0" fontId="1" fillId="0" borderId="10" xfId="1" applyFont="1" applyBorder="1"/>
    <xf numFmtId="0" fontId="6" fillId="0" borderId="6" xfId="1" applyFont="1" applyBorder="1"/>
    <xf numFmtId="0" fontId="1" fillId="0" borderId="9" xfId="1" applyFont="1" applyBorder="1" applyAlignment="1">
      <alignment horizontal="center"/>
    </xf>
    <xf numFmtId="0" fontId="11" fillId="0" borderId="6" xfId="1" applyFont="1" applyBorder="1"/>
    <xf numFmtId="0" fontId="1" fillId="0" borderId="19" xfId="1" applyFont="1" applyBorder="1"/>
    <xf numFmtId="0" fontId="1" fillId="0" borderId="8" xfId="1" applyFont="1" applyBorder="1"/>
    <xf numFmtId="3" fontId="10" fillId="0" borderId="8" xfId="1" applyNumberFormat="1" applyFont="1" applyBorder="1"/>
    <xf numFmtId="0" fontId="1" fillId="0" borderId="21" xfId="1" applyFont="1" applyBorder="1"/>
    <xf numFmtId="0" fontId="1" fillId="0" borderId="22" xfId="1" applyFont="1" applyBorder="1"/>
    <xf numFmtId="3" fontId="10" fillId="0" borderId="23" xfId="1" applyNumberFormat="1" applyFont="1" applyBorder="1"/>
    <xf numFmtId="0" fontId="11" fillId="0" borderId="22" xfId="1" applyFont="1" applyBorder="1"/>
    <xf numFmtId="0" fontId="10" fillId="0" borderId="23" xfId="1" applyFont="1" applyBorder="1"/>
    <xf numFmtId="0" fontId="10" fillId="0" borderId="0" xfId="1" applyFont="1"/>
    <xf numFmtId="164" fontId="10" fillId="0" borderId="0" xfId="1" applyNumberFormat="1" applyFont="1"/>
    <xf numFmtId="0" fontId="11" fillId="0" borderId="0" xfId="1" applyFont="1"/>
    <xf numFmtId="3" fontId="10" fillId="0" borderId="0" xfId="1" applyNumberFormat="1" applyFont="1"/>
    <xf numFmtId="0" fontId="1" fillId="0" borderId="24" xfId="1" applyFont="1" applyBorder="1"/>
    <xf numFmtId="3" fontId="9" fillId="0" borderId="12" xfId="1" applyNumberFormat="1" applyFont="1" applyBorder="1"/>
    <xf numFmtId="3" fontId="9" fillId="0" borderId="25" xfId="1" applyNumberFormat="1" applyFont="1" applyBorder="1"/>
    <xf numFmtId="3" fontId="10" fillId="0" borderId="23" xfId="1" applyNumberFormat="1" applyFont="1" applyBorder="1" applyAlignment="1">
      <alignment horizontal="center"/>
    </xf>
    <xf numFmtId="0" fontId="1" fillId="0" borderId="26" xfId="1" applyFont="1" applyBorder="1"/>
    <xf numFmtId="0" fontId="1" fillId="0" borderId="27" xfId="1" applyFont="1" applyBorder="1"/>
    <xf numFmtId="3" fontId="10" fillId="0" borderId="28" xfId="1" applyNumberFormat="1" applyFont="1" applyBorder="1"/>
    <xf numFmtId="3" fontId="9" fillId="0" borderId="29" xfId="1" applyNumberFormat="1" applyFont="1" applyBorder="1"/>
    <xf numFmtId="0" fontId="1" fillId="0" borderId="30" xfId="1" applyFont="1" applyBorder="1"/>
    <xf numFmtId="3" fontId="9" fillId="0" borderId="31" xfId="1" applyNumberFormat="1" applyFont="1" applyBorder="1" applyAlignment="1">
      <alignment horizontal="center"/>
    </xf>
    <xf numFmtId="0" fontId="10" fillId="0" borderId="32" xfId="1" applyFont="1" applyBorder="1"/>
    <xf numFmtId="0" fontId="10" fillId="0" borderId="7" xfId="1" applyFont="1" applyBorder="1"/>
    <xf numFmtId="3" fontId="10" fillId="0" borderId="12" xfId="1" applyNumberFormat="1" applyFont="1" applyBorder="1"/>
    <xf numFmtId="3" fontId="9" fillId="0" borderId="31" xfId="1" applyNumberFormat="1" applyFont="1" applyBorder="1"/>
    <xf numFmtId="3" fontId="9" fillId="0" borderId="0" xfId="1" applyNumberFormat="1" applyFont="1"/>
    <xf numFmtId="0" fontId="10" fillId="0" borderId="11" xfId="1" applyFont="1" applyBorder="1"/>
    <xf numFmtId="0" fontId="1" fillId="0" borderId="33" xfId="1" applyFont="1" applyBorder="1"/>
    <xf numFmtId="0" fontId="1" fillId="0" borderId="34" xfId="1" applyFont="1" applyBorder="1"/>
    <xf numFmtId="0" fontId="1" fillId="0" borderId="35" xfId="1" applyFont="1" applyBorder="1"/>
    <xf numFmtId="0" fontId="1" fillId="0" borderId="36" xfId="1" applyFont="1" applyBorder="1"/>
    <xf numFmtId="0" fontId="1" fillId="0" borderId="37" xfId="1" applyFont="1" applyBorder="1"/>
    <xf numFmtId="0" fontId="1" fillId="0" borderId="38" xfId="1" applyFont="1" applyBorder="1"/>
    <xf numFmtId="0" fontId="10" fillId="0" borderId="17" xfId="1" applyFont="1" applyBorder="1" applyAlignment="1">
      <alignment horizontal="center"/>
    </xf>
    <xf numFmtId="0" fontId="1" fillId="0" borderId="14" xfId="1" applyFont="1" applyBorder="1"/>
    <xf numFmtId="49" fontId="10" fillId="0" borderId="17" xfId="1" applyNumberFormat="1" applyFont="1" applyBorder="1" applyAlignment="1">
      <alignment horizontal="center"/>
    </xf>
    <xf numFmtId="0" fontId="15" fillId="0" borderId="6" xfId="1" applyFont="1" applyBorder="1"/>
    <xf numFmtId="0" fontId="16" fillId="0" borderId="7" xfId="1" applyFont="1" applyBorder="1"/>
    <xf numFmtId="0" fontId="10" fillId="0" borderId="13" xfId="1" applyFont="1" applyBorder="1"/>
    <xf numFmtId="3" fontId="10" fillId="0" borderId="16" xfId="1" applyNumberFormat="1" applyFont="1" applyBorder="1"/>
    <xf numFmtId="0" fontId="10" fillId="0" borderId="30" xfId="1" applyFont="1" applyBorder="1"/>
    <xf numFmtId="0" fontId="17" fillId="0" borderId="39" xfId="1" applyFont="1" applyBorder="1"/>
    <xf numFmtId="0" fontId="1" fillId="0" borderId="40" xfId="1" applyFont="1" applyBorder="1"/>
    <xf numFmtId="3" fontId="5" fillId="0" borderId="41" xfId="1" applyNumberFormat="1" applyFont="1" applyBorder="1"/>
    <xf numFmtId="0" fontId="1" fillId="0" borderId="42" xfId="1" applyFont="1" applyBorder="1"/>
    <xf numFmtId="0" fontId="17" fillId="0" borderId="0" xfId="1" applyFont="1"/>
    <xf numFmtId="3" fontId="5" fillId="0" borderId="0" xfId="1" applyNumberFormat="1" applyFont="1"/>
    <xf numFmtId="0" fontId="9" fillId="0" borderId="0" xfId="1" applyFont="1" applyAlignment="1">
      <alignment horizontal="left" vertical="top"/>
    </xf>
    <xf numFmtId="0" fontId="5" fillId="0" borderId="0" xfId="1" applyFont="1" applyAlignment="1">
      <alignment horizontal="center"/>
    </xf>
    <xf numFmtId="0" fontId="14" fillId="0" borderId="0" xfId="1" applyFont="1"/>
    <xf numFmtId="0" fontId="2" fillId="0" borderId="0" xfId="3" applyFont="1"/>
    <xf numFmtId="0" fontId="11" fillId="0" borderId="0" xfId="3" applyFont="1"/>
    <xf numFmtId="0" fontId="3" fillId="0" borderId="0" xfId="3" applyFont="1"/>
    <xf numFmtId="49" fontId="2" fillId="0" borderId="0" xfId="2" applyNumberFormat="1" applyFont="1"/>
    <xf numFmtId="165" fontId="2" fillId="0" borderId="0" xfId="3" applyNumberFormat="1" applyFont="1"/>
    <xf numFmtId="0" fontId="9" fillId="2" borderId="43" xfId="0" applyFont="1" applyFill="1" applyBorder="1" applyAlignment="1">
      <alignment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19" fillId="0" borderId="12" xfId="0" applyFont="1" applyBorder="1" applyAlignment="1">
      <alignment vertical="center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3" fontId="1" fillId="0" borderId="46" xfId="0" applyNumberFormat="1" applyFont="1" applyBorder="1"/>
    <xf numFmtId="0" fontId="9" fillId="0" borderId="47" xfId="0" applyFont="1" applyBorder="1" applyAlignment="1">
      <alignment horizontal="center" vertical="center"/>
    </xf>
    <xf numFmtId="0" fontId="19" fillId="0" borderId="48" xfId="0" applyFont="1" applyBorder="1"/>
    <xf numFmtId="0" fontId="0" fillId="0" borderId="48" xfId="0" applyBorder="1"/>
    <xf numFmtId="3" fontId="10" fillId="0" borderId="48" xfId="0" applyNumberFormat="1" applyFont="1" applyBorder="1"/>
    <xf numFmtId="3" fontId="10" fillId="0" borderId="49" xfId="0" applyNumberFormat="1" applyFont="1" applyBorder="1"/>
    <xf numFmtId="0" fontId="13" fillId="0" borderId="48" xfId="0" applyFont="1" applyBorder="1"/>
    <xf numFmtId="0" fontId="20" fillId="0" borderId="48" xfId="0" applyFont="1" applyBorder="1"/>
    <xf numFmtId="0" fontId="9" fillId="3" borderId="43" xfId="0" applyFont="1" applyFill="1" applyBorder="1"/>
    <xf numFmtId="3" fontId="9" fillId="3" borderId="43" xfId="0" applyNumberFormat="1" applyFont="1" applyFill="1" applyBorder="1"/>
    <xf numFmtId="3" fontId="9" fillId="3" borderId="44" xfId="0" applyNumberFormat="1" applyFont="1" applyFill="1" applyBorder="1"/>
    <xf numFmtId="0" fontId="9" fillId="0" borderId="0" xfId="0" applyFont="1"/>
    <xf numFmtId="3" fontId="9" fillId="0" borderId="0" xfId="0" applyNumberFormat="1" applyFont="1"/>
    <xf numFmtId="0" fontId="10" fillId="0" borderId="0" xfId="2" applyFont="1"/>
    <xf numFmtId="0" fontId="10" fillId="0" borderId="0" xfId="2" applyFont="1" applyAlignment="1">
      <alignment horizontal="center"/>
    </xf>
    <xf numFmtId="0" fontId="10" fillId="0" borderId="0" xfId="2" applyFont="1" applyAlignment="1">
      <alignment horizontal="right"/>
    </xf>
    <xf numFmtId="166" fontId="10" fillId="0" borderId="0" xfId="2" applyNumberFormat="1" applyFont="1" applyAlignment="1">
      <alignment horizontal="right"/>
    </xf>
    <xf numFmtId="0" fontId="22" fillId="0" borderId="0" xfId="2" applyFont="1" applyAlignment="1">
      <alignment horizontal="center"/>
    </xf>
    <xf numFmtId="0" fontId="22" fillId="0" borderId="0" xfId="2" applyFont="1" applyAlignment="1">
      <alignment horizontal="right"/>
    </xf>
    <xf numFmtId="166" fontId="22" fillId="0" borderId="0" xfId="2" applyNumberFormat="1" applyFont="1" applyAlignment="1">
      <alignment horizontal="right"/>
    </xf>
    <xf numFmtId="0" fontId="21" fillId="0" borderId="0" xfId="2" applyFont="1" applyAlignment="1">
      <alignment horizontal="center"/>
    </xf>
    <xf numFmtId="0" fontId="23" fillId="0" borderId="0" xfId="2" applyFont="1" applyAlignment="1">
      <alignment horizontal="center"/>
    </xf>
    <xf numFmtId="0" fontId="24" fillId="0" borderId="0" xfId="2" applyFont="1" applyAlignment="1">
      <alignment horizontal="center"/>
    </xf>
    <xf numFmtId="49" fontId="18" fillId="0" borderId="0" xfId="2" applyNumberFormat="1" applyFont="1" applyAlignment="1">
      <alignment horizontal="right"/>
    </xf>
    <xf numFmtId="0" fontId="20" fillId="0" borderId="0" xfId="2" applyFont="1"/>
    <xf numFmtId="49" fontId="10" fillId="0" borderId="0" xfId="2" applyNumberFormat="1" applyFont="1"/>
    <xf numFmtId="0" fontId="10" fillId="0" borderId="0" xfId="2" applyFont="1" applyAlignment="1">
      <alignment horizontal="left"/>
    </xf>
    <xf numFmtId="0" fontId="20" fillId="0" borderId="50" xfId="2" applyFont="1" applyBorder="1"/>
    <xf numFmtId="0" fontId="20" fillId="0" borderId="51" xfId="2" applyFont="1" applyBorder="1"/>
    <xf numFmtId="0" fontId="20" fillId="0" borderId="51" xfId="2" applyFont="1" applyBorder="1" applyAlignment="1">
      <alignment horizontal="center"/>
    </xf>
    <xf numFmtId="0" fontId="20" fillId="0" borderId="51" xfId="2" applyFont="1" applyBorder="1" applyAlignment="1">
      <alignment horizontal="right"/>
    </xf>
    <xf numFmtId="166" fontId="20" fillId="0" borderId="51" xfId="2" applyNumberFormat="1" applyFont="1" applyBorder="1" applyAlignment="1">
      <alignment horizontal="right"/>
    </xf>
    <xf numFmtId="0" fontId="20" fillId="0" borderId="53" xfId="2" applyFont="1" applyBorder="1"/>
    <xf numFmtId="0" fontId="20" fillId="0" borderId="17" xfId="2" applyFont="1" applyBorder="1" applyAlignment="1">
      <alignment horizontal="center"/>
    </xf>
    <xf numFmtId="0" fontId="20" fillId="0" borderId="17" xfId="2" applyFont="1" applyBorder="1"/>
    <xf numFmtId="0" fontId="20" fillId="0" borderId="17" xfId="2" applyFont="1" applyBorder="1" applyAlignment="1">
      <alignment horizontal="right"/>
    </xf>
    <xf numFmtId="166" fontId="20" fillId="0" borderId="17" xfId="2" applyNumberFormat="1" applyFont="1" applyBorder="1" applyAlignment="1">
      <alignment horizontal="center"/>
    </xf>
    <xf numFmtId="0" fontId="20" fillId="0" borderId="7" xfId="2" applyFont="1" applyBorder="1" applyAlignment="1">
      <alignment horizontal="center"/>
    </xf>
    <xf numFmtId="0" fontId="20" fillId="0" borderId="55" xfId="2" applyFont="1" applyBorder="1"/>
    <xf numFmtId="166" fontId="20" fillId="0" borderId="7" xfId="2" applyNumberFormat="1" applyFont="1" applyBorder="1" applyAlignment="1">
      <alignment horizontal="center"/>
    </xf>
    <xf numFmtId="0" fontId="10" fillId="0" borderId="7" xfId="2" applyFont="1" applyBorder="1" applyAlignment="1">
      <alignment horizontal="center"/>
    </xf>
    <xf numFmtId="0" fontId="25" fillId="0" borderId="56" xfId="2" applyFont="1" applyBorder="1" applyAlignment="1">
      <alignment horizontal="center"/>
    </xf>
    <xf numFmtId="0" fontId="25" fillId="0" borderId="57" xfId="2" applyFont="1" applyBorder="1" applyAlignment="1">
      <alignment horizontal="center"/>
    </xf>
    <xf numFmtId="1" fontId="25" fillId="0" borderId="57" xfId="2" applyNumberFormat="1" applyFont="1" applyBorder="1" applyAlignment="1">
      <alignment horizontal="center"/>
    </xf>
    <xf numFmtId="1" fontId="25" fillId="0" borderId="58" xfId="2" applyNumberFormat="1" applyFont="1" applyBorder="1" applyAlignment="1">
      <alignment horizontal="center"/>
    </xf>
    <xf numFmtId="0" fontId="25" fillId="0" borderId="53" xfId="2" applyFont="1" applyBorder="1" applyAlignment="1">
      <alignment horizontal="center"/>
    </xf>
    <xf numFmtId="0" fontId="25" fillId="0" borderId="17" xfId="2" applyFont="1" applyBorder="1" applyAlignment="1">
      <alignment horizontal="center"/>
    </xf>
    <xf numFmtId="1" fontId="25" fillId="0" borderId="17" xfId="2" applyNumberFormat="1" applyFont="1" applyBorder="1" applyAlignment="1">
      <alignment horizontal="center"/>
    </xf>
    <xf numFmtId="0" fontId="9" fillId="0" borderId="50" xfId="2" applyFont="1" applyBorder="1" applyAlignment="1">
      <alignment horizontal="center"/>
    </xf>
    <xf numFmtId="49" fontId="9" fillId="0" borderId="46" xfId="2" applyNumberFormat="1" applyFont="1" applyBorder="1" applyAlignment="1">
      <alignment horizontal="left"/>
    </xf>
    <xf numFmtId="0" fontId="5" fillId="0" borderId="60" xfId="0" applyFont="1" applyBorder="1"/>
    <xf numFmtId="0" fontId="10" fillId="0" borderId="46" xfId="2" applyFont="1" applyBorder="1" applyAlignment="1">
      <alignment horizontal="center"/>
    </xf>
    <xf numFmtId="4" fontId="10" fillId="0" borderId="46" xfId="2" applyNumberFormat="1" applyFont="1" applyBorder="1" applyAlignment="1">
      <alignment horizontal="right"/>
    </xf>
    <xf numFmtId="166" fontId="10" fillId="0" borderId="46" xfId="2" applyNumberFormat="1" applyFont="1" applyBorder="1" applyAlignment="1">
      <alignment horizontal="right"/>
    </xf>
    <xf numFmtId="166" fontId="10" fillId="0" borderId="46" xfId="2" applyNumberFormat="1" applyFont="1" applyBorder="1"/>
    <xf numFmtId="3" fontId="10" fillId="0" borderId="46" xfId="2" applyNumberFormat="1" applyFont="1" applyBorder="1" applyAlignment="1">
      <alignment horizontal="right"/>
    </xf>
    <xf numFmtId="4" fontId="10" fillId="0" borderId="46" xfId="2" applyNumberFormat="1" applyFont="1" applyBorder="1"/>
    <xf numFmtId="0" fontId="9" fillId="0" borderId="53" xfId="2" applyFont="1" applyBorder="1" applyAlignment="1">
      <alignment horizontal="center"/>
    </xf>
    <xf numFmtId="49" fontId="9" fillId="0" borderId="48" xfId="2" applyNumberFormat="1" applyFont="1" applyBorder="1" applyAlignment="1">
      <alignment horizontal="left"/>
    </xf>
    <xf numFmtId="167" fontId="3" fillId="0" borderId="53" xfId="0" applyNumberFormat="1" applyFont="1" applyBorder="1" applyAlignment="1">
      <alignment horizontal="center" vertical="center"/>
    </xf>
    <xf numFmtId="4" fontId="3" fillId="0" borderId="12" xfId="2" applyNumberFormat="1" applyFont="1" applyBorder="1" applyAlignment="1">
      <alignment horizontal="right"/>
    </xf>
    <xf numFmtId="0" fontId="4" fillId="0" borderId="0" xfId="2" applyFont="1"/>
    <xf numFmtId="4" fontId="3" fillId="0" borderId="48" xfId="2" applyNumberFormat="1" applyFont="1" applyBorder="1"/>
    <xf numFmtId="0" fontId="7" fillId="0" borderId="0" xfId="2" applyFont="1"/>
    <xf numFmtId="0" fontId="27" fillId="0" borderId="48" xfId="2" applyFont="1" applyBorder="1" applyAlignment="1">
      <alignment horizontal="center"/>
    </xf>
    <xf numFmtId="4" fontId="27" fillId="0" borderId="48" xfId="2" applyNumberFormat="1" applyFont="1" applyBorder="1" applyAlignment="1">
      <alignment horizontal="right"/>
    </xf>
    <xf numFmtId="166" fontId="27" fillId="0" borderId="48" xfId="2" applyNumberFormat="1" applyFont="1" applyBorder="1" applyAlignment="1" applyProtection="1">
      <alignment horizontal="right"/>
      <protection locked="0"/>
    </xf>
    <xf numFmtId="0" fontId="27" fillId="0" borderId="48" xfId="2" applyFont="1" applyBorder="1"/>
    <xf numFmtId="0" fontId="5" fillId="0" borderId="0" xfId="0" applyFont="1"/>
    <xf numFmtId="0" fontId="3" fillId="0" borderId="48" xfId="2" applyFont="1" applyBorder="1" applyAlignment="1">
      <alignment horizontal="center"/>
    </xf>
    <xf numFmtId="4" fontId="3" fillId="0" borderId="48" xfId="2" applyNumberFormat="1" applyFont="1" applyBorder="1" applyAlignment="1">
      <alignment horizontal="right"/>
    </xf>
    <xf numFmtId="169" fontId="3" fillId="0" borderId="48" xfId="0" applyNumberFormat="1" applyFont="1" applyBorder="1" applyAlignment="1">
      <alignment horizontal="right" vertical="center"/>
    </xf>
    <xf numFmtId="166" fontId="3" fillId="0" borderId="48" xfId="2" applyNumberFormat="1" applyFont="1" applyBorder="1"/>
    <xf numFmtId="4" fontId="3" fillId="0" borderId="48" xfId="0" applyNumberFormat="1" applyFont="1" applyBorder="1" applyAlignment="1">
      <alignment horizontal="right" vertical="center"/>
    </xf>
    <xf numFmtId="0" fontId="10" fillId="0" borderId="53" xfId="2" applyFont="1" applyBorder="1" applyAlignment="1">
      <alignment horizontal="center"/>
    </xf>
    <xf numFmtId="0" fontId="10" fillId="3" borderId="56" xfId="2" applyFont="1" applyFill="1" applyBorder="1" applyAlignment="1">
      <alignment horizontal="center"/>
    </xf>
    <xf numFmtId="49" fontId="18" fillId="3" borderId="61" xfId="2" applyNumberFormat="1" applyFont="1" applyFill="1" applyBorder="1" applyAlignment="1">
      <alignment horizontal="left"/>
    </xf>
    <xf numFmtId="0" fontId="3" fillId="3" borderId="61" xfId="2" applyFont="1" applyFill="1" applyBorder="1"/>
    <xf numFmtId="0" fontId="10" fillId="3" borderId="61" xfId="2" applyFont="1" applyFill="1" applyBorder="1" applyAlignment="1">
      <alignment horizontal="center"/>
    </xf>
    <xf numFmtId="4" fontId="10" fillId="3" borderId="61" xfId="2" applyNumberFormat="1" applyFont="1" applyFill="1" applyBorder="1" applyAlignment="1">
      <alignment horizontal="right"/>
    </xf>
    <xf numFmtId="166" fontId="10" fillId="3" borderId="61" xfId="2" applyNumberFormat="1" applyFont="1" applyFill="1" applyBorder="1" applyAlignment="1">
      <alignment horizontal="right"/>
    </xf>
    <xf numFmtId="166" fontId="9" fillId="3" borderId="61" xfId="2" applyNumberFormat="1" applyFont="1" applyFill="1" applyBorder="1"/>
    <xf numFmtId="0" fontId="10" fillId="3" borderId="61" xfId="2" applyFont="1" applyFill="1" applyBorder="1"/>
    <xf numFmtId="0" fontId="3" fillId="0" borderId="0" xfId="2" applyFont="1"/>
    <xf numFmtId="3" fontId="10" fillId="0" borderId="0" xfId="2" applyNumberFormat="1" applyFont="1"/>
    <xf numFmtId="4" fontId="22" fillId="0" borderId="0" xfId="2" applyNumberFormat="1" applyFont="1" applyAlignment="1">
      <alignment horizontal="center"/>
    </xf>
    <xf numFmtId="4" fontId="10" fillId="0" borderId="0" xfId="2" applyNumberFormat="1" applyFont="1"/>
    <xf numFmtId="4" fontId="20" fillId="0" borderId="7" xfId="2" applyNumberFormat="1" applyFont="1" applyBorder="1" applyAlignment="1">
      <alignment horizontal="center"/>
    </xf>
    <xf numFmtId="4" fontId="25" fillId="0" borderId="17" xfId="2" applyNumberFormat="1" applyFont="1" applyBorder="1" applyAlignment="1">
      <alignment horizontal="center"/>
    </xf>
    <xf numFmtId="2" fontId="22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center"/>
    </xf>
    <xf numFmtId="2" fontId="10" fillId="0" borderId="54" xfId="2" applyNumberFormat="1" applyFont="1" applyBorder="1" applyAlignment="1">
      <alignment horizontal="center"/>
    </xf>
    <xf numFmtId="2" fontId="25" fillId="0" borderId="59" xfId="2" applyNumberFormat="1" applyFont="1" applyBorder="1" applyAlignment="1">
      <alignment horizontal="center"/>
    </xf>
    <xf numFmtId="2" fontId="10" fillId="0" borderId="59" xfId="2" applyNumberFormat="1" applyFont="1" applyBorder="1" applyAlignment="1">
      <alignment horizontal="right"/>
    </xf>
    <xf numFmtId="2" fontId="3" fillId="0" borderId="49" xfId="2" applyNumberFormat="1" applyFont="1" applyBorder="1" applyAlignment="1">
      <alignment horizontal="right" vertical="center"/>
    </xf>
    <xf numFmtId="1" fontId="13" fillId="0" borderId="48" xfId="2" applyNumberFormat="1" applyFont="1" applyBorder="1"/>
    <xf numFmtId="1" fontId="9" fillId="0" borderId="48" xfId="2" applyNumberFormat="1" applyFont="1" applyBorder="1" applyAlignment="1">
      <alignment horizontal="right"/>
    </xf>
    <xf numFmtId="1" fontId="13" fillId="0" borderId="49" xfId="2" applyNumberFormat="1" applyFont="1" applyBorder="1"/>
    <xf numFmtId="1" fontId="10" fillId="3" borderId="61" xfId="2" applyNumberFormat="1" applyFont="1" applyFill="1" applyBorder="1" applyAlignment="1">
      <alignment horizontal="right"/>
    </xf>
    <xf numFmtId="1" fontId="9" fillId="3" borderId="61" xfId="2" applyNumberFormat="1" applyFont="1" applyFill="1" applyBorder="1"/>
    <xf numFmtId="1" fontId="4" fillId="4" borderId="62" xfId="2" applyNumberFormat="1" applyFont="1" applyFill="1" applyBorder="1"/>
    <xf numFmtId="0" fontId="27" fillId="0" borderId="53" xfId="2" applyFont="1" applyBorder="1" applyAlignment="1">
      <alignment horizontal="center"/>
    </xf>
    <xf numFmtId="49" fontId="27" fillId="0" borderId="48" xfId="2" applyNumberFormat="1" applyFont="1" applyBorder="1" applyAlignment="1">
      <alignment horizontal="left"/>
    </xf>
    <xf numFmtId="0" fontId="26" fillId="0" borderId="17" xfId="0" applyFont="1" applyBorder="1"/>
    <xf numFmtId="0" fontId="3" fillId="0" borderId="0" xfId="2" applyFont="1" applyAlignment="1">
      <alignment horizontal="center"/>
    </xf>
    <xf numFmtId="166" fontId="3" fillId="0" borderId="12" xfId="2" applyNumberFormat="1" applyFont="1" applyBorder="1" applyAlignment="1">
      <alignment horizontal="right"/>
    </xf>
    <xf numFmtId="166" fontId="3" fillId="0" borderId="12" xfId="2" applyNumberFormat="1" applyFont="1" applyBorder="1"/>
    <xf numFmtId="3" fontId="3" fillId="0" borderId="12" xfId="2" applyNumberFormat="1" applyFont="1" applyBorder="1" applyAlignment="1">
      <alignment horizontal="right"/>
    </xf>
    <xf numFmtId="4" fontId="3" fillId="0" borderId="0" xfId="2" applyNumberFormat="1" applyFont="1" applyAlignment="1">
      <alignment horizontal="right"/>
    </xf>
    <xf numFmtId="2" fontId="3" fillId="0" borderId="49" xfId="2" applyNumberFormat="1" applyFont="1" applyBorder="1" applyAlignment="1">
      <alignment horizontal="right"/>
    </xf>
    <xf numFmtId="49" fontId="18" fillId="3" borderId="56" xfId="2" applyNumberFormat="1" applyFont="1" applyFill="1" applyBorder="1" applyAlignment="1">
      <alignment horizontal="left"/>
    </xf>
    <xf numFmtId="1" fontId="10" fillId="0" borderId="0" xfId="2" applyNumberFormat="1" applyFont="1" applyAlignment="1">
      <alignment horizontal="right"/>
    </xf>
    <xf numFmtId="49" fontId="6" fillId="0" borderId="0" xfId="0" applyNumberFormat="1" applyFont="1" applyBorder="1" applyAlignment="1">
      <alignment horizontal="left"/>
    </xf>
    <xf numFmtId="167" fontId="20" fillId="0" borderId="53" xfId="0" applyNumberFormat="1" applyFont="1" applyBorder="1" applyAlignment="1">
      <alignment horizontal="center" vertical="center"/>
    </xf>
    <xf numFmtId="0" fontId="20" fillId="0" borderId="48" xfId="2" applyFont="1" applyBorder="1" applyAlignment="1" applyProtection="1">
      <alignment horizontal="left" vertical="top"/>
      <protection locked="0"/>
    </xf>
    <xf numFmtId="0" fontId="20" fillId="0" borderId="48" xfId="2" applyFont="1" applyBorder="1" applyProtection="1">
      <protection locked="0"/>
    </xf>
    <xf numFmtId="49" fontId="20" fillId="0" borderId="48" xfId="0" applyNumberFormat="1" applyFont="1" applyBorder="1" applyAlignment="1">
      <alignment horizontal="left"/>
    </xf>
    <xf numFmtId="2" fontId="20" fillId="0" borderId="0" xfId="0" applyNumberFormat="1" applyFont="1"/>
    <xf numFmtId="169" fontId="20" fillId="0" borderId="48" xfId="0" applyNumberFormat="1" applyFont="1" applyBorder="1" applyAlignment="1">
      <alignment horizontal="right" vertical="center"/>
    </xf>
    <xf numFmtId="166" fontId="20" fillId="0" borderId="48" xfId="2" applyNumberFormat="1" applyFont="1" applyBorder="1" applyAlignment="1">
      <alignment vertical="center"/>
    </xf>
    <xf numFmtId="4" fontId="20" fillId="0" borderId="48" xfId="2" applyNumberFormat="1" applyFont="1" applyBorder="1" applyAlignment="1">
      <alignment vertical="center"/>
    </xf>
    <xf numFmtId="2" fontId="20" fillId="0" borderId="49" xfId="0" applyNumberFormat="1" applyFont="1" applyBorder="1" applyAlignment="1">
      <alignment horizontal="right" vertical="center"/>
    </xf>
    <xf numFmtId="0" fontId="20" fillId="0" borderId="0" xfId="2" applyFont="1" applyProtection="1">
      <protection locked="0"/>
    </xf>
    <xf numFmtId="0" fontId="28" fillId="0" borderId="53" xfId="2" applyFont="1" applyBorder="1" applyAlignment="1">
      <alignment horizontal="center"/>
    </xf>
    <xf numFmtId="49" fontId="13" fillId="0" borderId="48" xfId="2" applyNumberFormat="1" applyFont="1" applyBorder="1" applyAlignment="1">
      <alignment horizontal="left"/>
    </xf>
    <xf numFmtId="0" fontId="28" fillId="0" borderId="48" xfId="0" applyFont="1" applyBorder="1"/>
    <xf numFmtId="49" fontId="29" fillId="0" borderId="0" xfId="0" applyNumberFormat="1" applyFont="1"/>
    <xf numFmtId="2" fontId="29" fillId="0" borderId="12" xfId="0" applyNumberFormat="1" applyFont="1" applyBorder="1"/>
    <xf numFmtId="0" fontId="30" fillId="0" borderId="0" xfId="2" applyFont="1"/>
    <xf numFmtId="168" fontId="29" fillId="0" borderId="48" xfId="0" applyNumberFormat="1" applyFont="1" applyBorder="1"/>
    <xf numFmtId="0" fontId="29" fillId="0" borderId="48" xfId="0" applyFont="1" applyBorder="1"/>
    <xf numFmtId="166" fontId="20" fillId="0" borderId="12" xfId="2" applyNumberFormat="1" applyFont="1" applyBorder="1" applyAlignment="1">
      <alignment horizontal="right"/>
    </xf>
    <xf numFmtId="166" fontId="20" fillId="0" borderId="12" xfId="2" applyNumberFormat="1" applyFont="1" applyBorder="1"/>
    <xf numFmtId="4" fontId="20" fillId="0" borderId="12" xfId="2" applyNumberFormat="1" applyFont="1" applyBorder="1" applyAlignment="1">
      <alignment horizontal="right"/>
    </xf>
    <xf numFmtId="0" fontId="29" fillId="0" borderId="17" xfId="0" applyFont="1" applyBorder="1"/>
    <xf numFmtId="168" fontId="29" fillId="0" borderId="48" xfId="0" applyNumberFormat="1" applyFont="1" applyBorder="1" applyAlignment="1">
      <alignment horizontal="left" vertical="center"/>
    </xf>
    <xf numFmtId="0" fontId="29" fillId="0" borderId="48" xfId="0" applyFont="1" applyBorder="1" applyAlignment="1">
      <alignment wrapText="1"/>
    </xf>
    <xf numFmtId="0" fontId="29" fillId="0" borderId="48" xfId="0" applyFont="1" applyBorder="1" applyAlignment="1">
      <alignment horizontal="left" vertical="center"/>
    </xf>
    <xf numFmtId="3" fontId="10" fillId="0" borderId="0" xfId="1" applyNumberFormat="1" applyFont="1" applyBorder="1" applyAlignment="1">
      <alignment horizontal="left" wrapText="1"/>
    </xf>
    <xf numFmtId="0" fontId="8" fillId="0" borderId="0" xfId="1" applyFont="1" applyBorder="1" applyAlignment="1">
      <alignment horizontal="center"/>
    </xf>
    <xf numFmtId="0" fontId="1" fillId="0" borderId="20" xfId="1" applyFont="1" applyBorder="1" applyAlignment="1">
      <alignment horizontal="center" vertical="center" textRotation="255"/>
    </xf>
    <xf numFmtId="3" fontId="10" fillId="0" borderId="21" xfId="1" applyNumberFormat="1" applyFont="1" applyBorder="1" applyAlignment="1">
      <alignment horizontal="left" wrapText="1"/>
    </xf>
    <xf numFmtId="49" fontId="6" fillId="0" borderId="0" xfId="0" applyNumberFormat="1" applyFont="1" applyBorder="1" applyAlignment="1">
      <alignment horizontal="center"/>
    </xf>
    <xf numFmtId="0" fontId="21" fillId="0" borderId="0" xfId="2" applyFont="1" applyBorder="1" applyAlignment="1">
      <alignment horizontal="left"/>
    </xf>
    <xf numFmtId="0" fontId="20" fillId="0" borderId="52" xfId="2" applyFont="1" applyBorder="1" applyAlignment="1">
      <alignment horizontal="center"/>
    </xf>
    <xf numFmtId="0" fontId="20" fillId="0" borderId="7" xfId="2" applyFont="1" applyBorder="1" applyAlignment="1">
      <alignment horizontal="center"/>
    </xf>
    <xf numFmtId="0" fontId="10" fillId="0" borderId="54" xfId="2" applyFont="1" applyBorder="1" applyAlignment="1">
      <alignment horizontal="center"/>
    </xf>
  </cellXfs>
  <cellStyles count="5">
    <cellStyle name="Normální" xfId="0" builtinId="0"/>
    <cellStyle name="normální_KL SO" xfId="1" xr:uid="{00000000-0005-0000-0000-000001000000}"/>
    <cellStyle name="normální_POL.XLS" xfId="2" xr:uid="{00000000-0005-0000-0000-000002000000}"/>
    <cellStyle name="normální_REKAP.XLS" xfId="3" xr:uid="{00000000-0005-0000-0000-000003000000}"/>
    <cellStyle name="normální_T_armat1" xfId="4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tabSelected="1" topLeftCell="A10" zoomScale="120" zoomScaleNormal="120" workbookViewId="0">
      <selection activeCell="C34" sqref="C34"/>
    </sheetView>
  </sheetViews>
  <sheetFormatPr defaultColWidth="9.140625" defaultRowHeight="12.75"/>
  <cols>
    <col min="1" max="1" width="7.140625" style="1" customWidth="1"/>
    <col min="2" max="2" width="3.42578125" style="1" customWidth="1"/>
    <col min="3" max="3" width="22.42578125" style="1" customWidth="1"/>
    <col min="4" max="4" width="13.28515625" style="1" customWidth="1"/>
    <col min="5" max="5" width="8.85546875" style="1" customWidth="1"/>
    <col min="6" max="6" width="12.5703125" style="1" customWidth="1"/>
    <col min="7" max="7" width="24.28515625" style="1" customWidth="1"/>
    <col min="8" max="8" width="10.140625" style="1" customWidth="1"/>
    <col min="9" max="16384" width="9.140625" style="1"/>
  </cols>
  <sheetData>
    <row r="1" spans="2:13" ht="21" customHeight="1">
      <c r="B1" s="244" t="s">
        <v>2</v>
      </c>
      <c r="C1" s="244"/>
      <c r="D1" s="244"/>
      <c r="E1" s="244"/>
      <c r="F1" s="244"/>
      <c r="G1" s="244"/>
      <c r="H1" s="244"/>
    </row>
    <row r="2" spans="2:13">
      <c r="E2" s="2"/>
    </row>
    <row r="3" spans="2:13" ht="12.75" customHeight="1">
      <c r="B3" s="3" t="s">
        <v>3</v>
      </c>
      <c r="C3" s="4"/>
      <c r="D3" s="5" t="s">
        <v>4</v>
      </c>
      <c r="E3" s="6" t="s">
        <v>1</v>
      </c>
      <c r="F3" s="5"/>
      <c r="G3" s="4"/>
      <c r="H3" s="7" t="s">
        <v>5</v>
      </c>
    </row>
    <row r="4" spans="2:13" ht="19.5" customHeight="1">
      <c r="B4" s="8"/>
      <c r="C4" s="9"/>
      <c r="D4" s="10"/>
      <c r="E4" s="11"/>
      <c r="F4" s="12"/>
      <c r="G4" s="13"/>
      <c r="H4" s="14"/>
    </row>
    <row r="5" spans="2:13" ht="15" customHeight="1">
      <c r="B5" s="15" t="s">
        <v>6</v>
      </c>
      <c r="D5" s="16" t="s">
        <v>7</v>
      </c>
      <c r="E5" s="17" t="str">
        <f>položky!A3</f>
        <v>MŠ Studentská, Poděbrady</v>
      </c>
      <c r="F5" s="18"/>
      <c r="G5" s="19"/>
      <c r="H5" s="20" t="s">
        <v>8</v>
      </c>
    </row>
    <row r="6" spans="2:13" ht="15.75" customHeight="1">
      <c r="B6" s="8"/>
      <c r="C6" s="21"/>
      <c r="D6" s="22"/>
      <c r="E6" s="23" t="e">
        <f>položky!#REF!</f>
        <v>#REF!</v>
      </c>
      <c r="F6" s="24"/>
      <c r="G6" s="25"/>
      <c r="H6" s="26"/>
    </row>
    <row r="7" spans="2:13">
      <c r="B7" s="8" t="s">
        <v>9</v>
      </c>
      <c r="C7" s="27"/>
      <c r="D7" s="27"/>
      <c r="E7" s="27"/>
      <c r="F7" s="28" t="s">
        <v>10</v>
      </c>
      <c r="G7" s="27"/>
      <c r="H7" s="29" t="s">
        <v>0</v>
      </c>
    </row>
    <row r="8" spans="2:13">
      <c r="B8" s="8" t="s">
        <v>11</v>
      </c>
      <c r="C8" s="27"/>
      <c r="D8" s="27"/>
      <c r="E8" s="30"/>
      <c r="F8" s="27" t="s">
        <v>12</v>
      </c>
      <c r="G8" s="27"/>
      <c r="H8" s="31"/>
    </row>
    <row r="9" spans="2:13">
      <c r="B9" s="8" t="s">
        <v>13</v>
      </c>
      <c r="C9" s="27"/>
      <c r="D9" s="27"/>
      <c r="E9" s="32">
        <v>6</v>
      </c>
      <c r="F9" s="27" t="s">
        <v>14</v>
      </c>
      <c r="G9" s="27"/>
      <c r="H9" s="33"/>
    </row>
    <row r="10" spans="2:13" ht="11.25" customHeight="1">
      <c r="B10" s="15" t="s">
        <v>15</v>
      </c>
      <c r="E10" s="34"/>
      <c r="F10" s="1" t="s">
        <v>16</v>
      </c>
      <c r="H10" s="35"/>
    </row>
    <row r="11" spans="2:13" ht="12.75" customHeight="1">
      <c r="B11" s="8"/>
      <c r="C11" s="36"/>
      <c r="D11" s="36" t="s">
        <v>17</v>
      </c>
      <c r="E11" s="30"/>
      <c r="F11" s="27"/>
      <c r="G11" s="27"/>
      <c r="H11" s="37"/>
    </row>
    <row r="12" spans="2:13" ht="20.25" customHeight="1">
      <c r="B12" s="38" t="s">
        <v>18</v>
      </c>
      <c r="C12" s="27"/>
      <c r="D12" s="27"/>
      <c r="E12" s="27"/>
      <c r="F12" s="27"/>
      <c r="G12" s="39" t="s">
        <v>19</v>
      </c>
      <c r="H12" s="37"/>
    </row>
    <row r="13" spans="2:13" ht="15.75" customHeight="1">
      <c r="B13" s="40" t="s">
        <v>20</v>
      </c>
      <c r="C13" s="27"/>
      <c r="D13" s="27"/>
      <c r="E13" s="41"/>
      <c r="H13" s="37"/>
    </row>
    <row r="14" spans="2:13" ht="14.25" customHeight="1">
      <c r="B14" s="245" t="s">
        <v>21</v>
      </c>
      <c r="C14" s="42" t="s">
        <v>22</v>
      </c>
      <c r="D14" s="43">
        <f>'rekap '!E17</f>
        <v>0</v>
      </c>
      <c r="E14" s="44" t="s">
        <v>23</v>
      </c>
      <c r="F14" s="28" t="s">
        <v>24</v>
      </c>
      <c r="G14" s="45"/>
      <c r="H14" s="46"/>
    </row>
    <row r="15" spans="2:13" ht="15" customHeight="1">
      <c r="B15" s="245"/>
      <c r="C15" s="30" t="s">
        <v>25</v>
      </c>
      <c r="D15" s="43">
        <f>'rekap '!D17</f>
        <v>0</v>
      </c>
      <c r="E15" s="44"/>
      <c r="F15" s="47" t="s">
        <v>26</v>
      </c>
      <c r="G15" s="42"/>
      <c r="H15" s="48"/>
      <c r="M15" s="49"/>
    </row>
    <row r="16" spans="2:13" ht="15" customHeight="1">
      <c r="B16" s="245"/>
      <c r="C16" s="30" t="s">
        <v>27</v>
      </c>
      <c r="D16" s="43">
        <f>'rekap '!B17</f>
        <v>0</v>
      </c>
      <c r="E16" s="42" t="s">
        <v>28</v>
      </c>
      <c r="F16" s="43" t="s">
        <v>29</v>
      </c>
      <c r="G16" s="36"/>
      <c r="H16" s="46"/>
      <c r="I16" s="50"/>
      <c r="J16" s="50"/>
      <c r="K16" s="51"/>
    </row>
    <row r="17" spans="1:13" ht="15.75" customHeight="1">
      <c r="B17" s="245"/>
      <c r="C17" s="30" t="s">
        <v>30</v>
      </c>
      <c r="D17" s="43">
        <f>'rekap '!C17</f>
        <v>0</v>
      </c>
      <c r="E17" s="42" t="s">
        <v>31</v>
      </c>
      <c r="F17" s="43" t="s">
        <v>32</v>
      </c>
      <c r="G17" s="36"/>
      <c r="H17" s="46"/>
      <c r="I17" s="50"/>
      <c r="J17" s="50"/>
      <c r="K17" s="52"/>
      <c r="L17" s="49"/>
      <c r="M17" s="52"/>
    </row>
    <row r="18" spans="1:13" ht="15.75" customHeight="1">
      <c r="B18" s="53" t="s">
        <v>33</v>
      </c>
      <c r="C18" s="30"/>
      <c r="D18" s="54">
        <f>D15+D16+D17</f>
        <v>0</v>
      </c>
      <c r="E18" s="42" t="s">
        <v>34</v>
      </c>
      <c r="F18" s="43" t="s">
        <v>35</v>
      </c>
      <c r="G18" s="36"/>
      <c r="H18" s="46"/>
      <c r="I18" s="50"/>
      <c r="J18" s="50"/>
      <c r="K18" s="52"/>
      <c r="L18" s="49"/>
      <c r="M18" s="52"/>
    </row>
    <row r="19" spans="1:13" ht="15" customHeight="1">
      <c r="B19" s="53" t="s">
        <v>36</v>
      </c>
      <c r="C19" s="27"/>
      <c r="D19" s="55">
        <f>D14+D18</f>
        <v>0</v>
      </c>
      <c r="E19" s="27" t="s">
        <v>37</v>
      </c>
      <c r="F19" s="246" t="s">
        <v>38</v>
      </c>
      <c r="G19" s="246"/>
      <c r="H19" s="46"/>
      <c r="I19" s="50"/>
      <c r="J19" s="50"/>
      <c r="K19" s="52"/>
      <c r="L19" s="49"/>
      <c r="M19" s="52"/>
    </row>
    <row r="20" spans="1:13" ht="15" customHeight="1">
      <c r="B20" s="53" t="s">
        <v>39</v>
      </c>
      <c r="C20" s="30"/>
      <c r="D20" s="43">
        <v>0</v>
      </c>
      <c r="E20" s="42" t="s">
        <v>40</v>
      </c>
      <c r="F20" s="28" t="s">
        <v>41</v>
      </c>
      <c r="G20" s="45"/>
      <c r="H20" s="56">
        <f>položky!K68</f>
        <v>0</v>
      </c>
      <c r="K20" s="243"/>
      <c r="L20" s="243"/>
      <c r="M20" s="52"/>
    </row>
    <row r="21" spans="1:13" ht="15" customHeight="1">
      <c r="B21" s="57"/>
      <c r="C21" s="58"/>
      <c r="D21" s="59"/>
      <c r="E21" s="42" t="s">
        <v>42</v>
      </c>
      <c r="F21" s="42" t="s">
        <v>43</v>
      </c>
      <c r="G21" s="45"/>
      <c r="H21" s="46"/>
      <c r="M21" s="52"/>
    </row>
    <row r="22" spans="1:13" ht="15.75" customHeight="1">
      <c r="B22" s="15" t="s">
        <v>44</v>
      </c>
      <c r="C22" s="27"/>
      <c r="D22" s="60">
        <f>D19+D20+D21</f>
        <v>0</v>
      </c>
      <c r="E22" s="27"/>
      <c r="F22" s="42" t="s">
        <v>45</v>
      </c>
      <c r="G22" s="61"/>
      <c r="H22" s="62">
        <f>SUM(H14:H21)</f>
        <v>0</v>
      </c>
      <c r="M22" s="52"/>
    </row>
    <row r="23" spans="1:13" ht="15.75" customHeight="1">
      <c r="B23" s="63"/>
      <c r="C23" s="64" t="s">
        <v>46</v>
      </c>
      <c r="D23" s="65"/>
      <c r="E23" s="42" t="s">
        <v>47</v>
      </c>
      <c r="F23" s="42" t="s">
        <v>48</v>
      </c>
      <c r="G23" s="42"/>
      <c r="H23" s="66"/>
      <c r="M23" s="67"/>
    </row>
    <row r="24" spans="1:13" ht="15.75" customHeight="1">
      <c r="B24" s="68" t="s">
        <v>49</v>
      </c>
      <c r="C24" s="49"/>
      <c r="D24" s="55">
        <f>SUM(D22:D23)</f>
        <v>0</v>
      </c>
      <c r="E24" s="27" t="s">
        <v>50</v>
      </c>
      <c r="F24" s="69" t="s">
        <v>51</v>
      </c>
      <c r="G24" s="70"/>
      <c r="H24" s="66"/>
      <c r="M24" s="67"/>
    </row>
    <row r="25" spans="1:13">
      <c r="B25" s="71" t="s">
        <v>52</v>
      </c>
      <c r="C25" s="72"/>
      <c r="D25" s="73" t="s">
        <v>53</v>
      </c>
      <c r="E25" s="73"/>
      <c r="F25" s="72"/>
      <c r="G25" s="73" t="s">
        <v>54</v>
      </c>
      <c r="H25" s="74"/>
      <c r="M25" s="67"/>
    </row>
    <row r="26" spans="1:13">
      <c r="B26" s="15" t="s">
        <v>55</v>
      </c>
      <c r="C26" s="75"/>
      <c r="D26" s="1" t="s">
        <v>56</v>
      </c>
      <c r="F26" s="76"/>
      <c r="G26" s="1" t="s">
        <v>56</v>
      </c>
      <c r="H26" s="35"/>
    </row>
    <row r="27" spans="1:13">
      <c r="B27" s="15" t="s">
        <v>57</v>
      </c>
      <c r="C27" s="77" t="e">
        <f>#REF!</f>
        <v>#REF!</v>
      </c>
      <c r="D27" s="1" t="s">
        <v>58</v>
      </c>
      <c r="F27" s="34"/>
      <c r="G27" s="1" t="s">
        <v>58</v>
      </c>
      <c r="H27" s="35"/>
    </row>
    <row r="28" spans="1:13">
      <c r="B28" s="15" t="s">
        <v>59</v>
      </c>
      <c r="C28" s="34"/>
      <c r="D28" s="1" t="s">
        <v>59</v>
      </c>
      <c r="F28" s="34"/>
      <c r="G28" s="16" t="s">
        <v>59</v>
      </c>
      <c r="H28" s="35"/>
    </row>
    <row r="29" spans="1:13">
      <c r="B29" s="15"/>
      <c r="C29" s="34"/>
      <c r="F29" s="34"/>
      <c r="H29" s="35"/>
    </row>
    <row r="30" spans="1:13" ht="22.5" customHeight="1">
      <c r="A30" s="35"/>
      <c r="B30" s="78"/>
      <c r="C30" s="79"/>
      <c r="D30" s="27"/>
      <c r="E30" s="27"/>
      <c r="F30" s="30"/>
      <c r="G30" s="27"/>
      <c r="H30" s="37"/>
      <c r="J30" s="49"/>
    </row>
    <row r="31" spans="1:13">
      <c r="B31" s="8" t="s">
        <v>60</v>
      </c>
      <c r="C31" s="30"/>
      <c r="D31" s="39"/>
      <c r="E31" s="80">
        <v>12</v>
      </c>
      <c r="F31" s="80" t="s">
        <v>61</v>
      </c>
      <c r="G31" s="81">
        <v>0</v>
      </c>
      <c r="H31" s="37"/>
    </row>
    <row r="32" spans="1:13">
      <c r="B32" s="8" t="s">
        <v>62</v>
      </c>
      <c r="C32" s="30"/>
      <c r="D32" s="27"/>
      <c r="E32" s="80">
        <v>12</v>
      </c>
      <c r="F32" s="80" t="s">
        <v>61</v>
      </c>
      <c r="G32" s="81">
        <v>0</v>
      </c>
      <c r="H32" s="37"/>
    </row>
    <row r="33" spans="2:8">
      <c r="B33" s="8" t="s">
        <v>60</v>
      </c>
      <c r="C33" s="30"/>
      <c r="D33" s="27"/>
      <c r="E33" s="80">
        <v>21</v>
      </c>
      <c r="F33" s="80" t="s">
        <v>61</v>
      </c>
      <c r="G33" s="81">
        <f>ROUND(SUM(D24),0)</f>
        <v>0</v>
      </c>
      <c r="H33" s="37"/>
    </row>
    <row r="34" spans="2:8">
      <c r="B34" s="8" t="s">
        <v>62</v>
      </c>
      <c r="C34" s="30"/>
      <c r="D34" s="27"/>
      <c r="E34" s="82">
        <v>21</v>
      </c>
      <c r="F34" s="80" t="s">
        <v>61</v>
      </c>
      <c r="G34" s="81">
        <f>ROUND(PRODUCT(G33,E33/100),1)</f>
        <v>0</v>
      </c>
      <c r="H34" s="37"/>
    </row>
    <row r="35" spans="2:8" ht="18" customHeight="1">
      <c r="B35" s="83" t="s">
        <v>63</v>
      </c>
      <c r="C35" s="2"/>
      <c r="D35" s="2"/>
      <c r="E35" s="2"/>
      <c r="F35" s="84"/>
      <c r="G35" s="85">
        <f>CEILING(SUM(G31:G34),1)</f>
        <v>0</v>
      </c>
      <c r="H35" s="86"/>
    </row>
    <row r="36" spans="2:8" ht="18" customHeight="1">
      <c r="B36" s="87"/>
      <c r="G36" s="88"/>
    </row>
    <row r="37" spans="2:8">
      <c r="G37" s="1">
        <f>G33*1.21</f>
        <v>0</v>
      </c>
    </row>
    <row r="38" spans="2:8" ht="15.75">
      <c r="C38" s="89"/>
      <c r="D38" s="90"/>
      <c r="E38" s="90"/>
      <c r="F38" s="90"/>
    </row>
    <row r="40" spans="2:8">
      <c r="D40" s="91"/>
    </row>
  </sheetData>
  <mergeCells count="4">
    <mergeCell ref="K20:L20"/>
    <mergeCell ref="B1:H1"/>
    <mergeCell ref="B14:B17"/>
    <mergeCell ref="F19:G19"/>
  </mergeCells>
  <pageMargins left="0.98425196850393704" right="0.78740157480314965" top="0.39370078740157483" bottom="0.78740157480314965" header="0.51181102362204722" footer="0.51181102362204722"/>
  <pageSetup paperSize="9" scale="8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C17"/>
  <sheetViews>
    <sheetView zoomScale="120" zoomScaleNormal="120" workbookViewId="0">
      <selection activeCell="A31" sqref="A31"/>
    </sheetView>
  </sheetViews>
  <sheetFormatPr defaultColWidth="6.85546875" defaultRowHeight="12.75"/>
  <cols>
    <col min="1" max="1" width="27" style="92" customWidth="1"/>
    <col min="2" max="3" width="11.140625" style="92" customWidth="1"/>
    <col min="4" max="4" width="10.5703125" style="92" customWidth="1"/>
    <col min="5" max="6" width="11.140625" style="92" customWidth="1"/>
    <col min="7" max="9" width="6.85546875" style="92"/>
    <col min="10" max="10" width="12.140625" style="92" customWidth="1"/>
    <col min="11" max="16384" width="6.85546875" style="92"/>
  </cols>
  <sheetData>
    <row r="1" spans="1:16383">
      <c r="A1" s="92" t="s">
        <v>64</v>
      </c>
      <c r="B1" s="93"/>
    </row>
    <row r="2" spans="1:16383">
      <c r="A2" s="93" t="s">
        <v>1</v>
      </c>
      <c r="B2" s="93"/>
      <c r="C2" s="92" t="s">
        <v>0</v>
      </c>
      <c r="D2" s="94" t="s">
        <v>65</v>
      </c>
      <c r="E2" s="94"/>
      <c r="F2" s="95" t="s">
        <v>66</v>
      </c>
    </row>
    <row r="4" spans="1:16383">
      <c r="C4" s="96"/>
      <c r="D4" s="94" t="s">
        <v>67</v>
      </c>
      <c r="E4" s="94"/>
      <c r="F4" s="95"/>
    </row>
    <row r="6" spans="1:16383" ht="19.5" customHeight="1">
      <c r="A6" s="247" t="s">
        <v>68</v>
      </c>
      <c r="B6" s="247"/>
      <c r="C6" s="247"/>
      <c r="D6" s="247"/>
      <c r="E6" s="247"/>
      <c r="F6" s="247"/>
      <c r="G6" s="217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spans="1:16383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spans="1:16383">
      <c r="A8" s="97" t="s">
        <v>69</v>
      </c>
      <c r="B8" s="98" t="s">
        <v>70</v>
      </c>
      <c r="C8" s="98" t="s">
        <v>71</v>
      </c>
      <c r="D8" s="98" t="s">
        <v>72</v>
      </c>
      <c r="E8" s="98" t="s">
        <v>73</v>
      </c>
      <c r="F8" s="99" t="s">
        <v>74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spans="1:16383">
      <c r="A9" s="100"/>
      <c r="B9" s="101"/>
      <c r="C9" s="102"/>
      <c r="D9" s="103"/>
      <c r="E9" s="104"/>
      <c r="F9" s="105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spans="1:16383">
      <c r="A10" s="106" t="str">
        <f>položky!C11</f>
        <v>Materiál elektromontážní</v>
      </c>
      <c r="B10" s="107"/>
      <c r="C10" s="108"/>
      <c r="D10" s="108">
        <f>položky!I56</f>
        <v>0</v>
      </c>
      <c r="E10" s="108">
        <f>položky!K56</f>
        <v>0</v>
      </c>
      <c r="F10" s="109">
        <f>SUM(B10:E10)</f>
        <v>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  <row r="11" spans="1:16383">
      <c r="A11" s="106"/>
      <c r="B11" s="107"/>
      <c r="C11" s="108"/>
      <c r="D11" s="108"/>
      <c r="E11" s="108"/>
      <c r="F11" s="109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</row>
    <row r="12" spans="1:16383">
      <c r="A12" s="106" t="str">
        <f>položky!C60</f>
        <v>Doprava</v>
      </c>
      <c r="B12" s="108"/>
      <c r="C12"/>
      <c r="D12" s="108">
        <f>položky!I61</f>
        <v>0</v>
      </c>
      <c r="E12" s="108">
        <f>položky!K61</f>
        <v>0</v>
      </c>
      <c r="F12" s="109">
        <f>SUM(B12:E12)</f>
        <v>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  <c r="XFA12"/>
      <c r="XFB12"/>
      <c r="XFC12"/>
    </row>
    <row r="13" spans="1:16383">
      <c r="A13" s="106"/>
      <c r="B13" s="108"/>
      <c r="C13" s="108"/>
      <c r="D13" s="108"/>
      <c r="E13" s="108"/>
      <c r="F13" s="109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/>
      <c r="XEZ13"/>
      <c r="XFA13"/>
      <c r="XFB13"/>
      <c r="XFC13"/>
    </row>
    <row r="14" spans="1:16383">
      <c r="A14" s="110" t="s">
        <v>145</v>
      </c>
      <c r="B14" s="108"/>
      <c r="C14" s="108"/>
      <c r="D14" s="108">
        <f>položky!I67</f>
        <v>0</v>
      </c>
      <c r="E14" s="108">
        <f>položky!K67</f>
        <v>0</v>
      </c>
      <c r="F14" s="109">
        <f>SUM(B14:E14)</f>
        <v>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/>
    </row>
    <row r="15" spans="1:16383">
      <c r="A15" s="111"/>
      <c r="B15" s="108"/>
      <c r="C15" s="108"/>
      <c r="D15" s="108"/>
      <c r="E15" s="108"/>
      <c r="F15" s="109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/>
    </row>
    <row r="16" spans="1:16383">
      <c r="A16" s="111"/>
      <c r="B16" s="108"/>
      <c r="C16" s="108"/>
      <c r="D16" s="108"/>
      <c r="E16" s="108"/>
      <c r="F16" s="109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  <c r="XFC16"/>
    </row>
    <row r="17" spans="1:10" s="115" customFormat="1">
      <c r="A17" s="112" t="s">
        <v>75</v>
      </c>
      <c r="B17" s="113">
        <f>SUM(B9:B16)</f>
        <v>0</v>
      </c>
      <c r="C17" s="113">
        <f>SUM(C9:C16)</f>
        <v>0</v>
      </c>
      <c r="D17" s="113">
        <f>SUM(D9:D16)</f>
        <v>0</v>
      </c>
      <c r="E17" s="113">
        <f>SUM(E9:E16)</f>
        <v>0</v>
      </c>
      <c r="F17" s="114">
        <f>SUM(F9:F16)</f>
        <v>0</v>
      </c>
      <c r="H17" s="116"/>
      <c r="J17" s="116"/>
    </row>
  </sheetData>
  <mergeCells count="1">
    <mergeCell ref="A6:F6"/>
  </mergeCells>
  <pageMargins left="0.98425196850393704" right="0.78740157480314965" top="0.39370078740157483" bottom="0.78740157480314965" header="0.51181102362204722" footer="0.51181102362204722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9"/>
  <sheetViews>
    <sheetView zoomScale="120" zoomScaleNormal="120" zoomScalePageLayoutView="95" workbookViewId="0">
      <selection activeCell="D50" sqref="D50"/>
    </sheetView>
  </sheetViews>
  <sheetFormatPr defaultColWidth="4.140625" defaultRowHeight="12.75"/>
  <cols>
    <col min="1" max="1" width="4.28515625" style="117" customWidth="1"/>
    <col min="2" max="2" width="11.140625" style="117" customWidth="1"/>
    <col min="3" max="3" width="47" style="117" customWidth="1"/>
    <col min="4" max="4" width="7.42578125" style="118" customWidth="1"/>
    <col min="5" max="5" width="8.85546875" style="119" customWidth="1"/>
    <col min="6" max="6" width="9.7109375" style="120" hidden="1" customWidth="1"/>
    <col min="7" max="7" width="9.7109375" style="117" hidden="1" customWidth="1"/>
    <col min="8" max="8" width="14.28515625" style="117" customWidth="1"/>
    <col min="9" max="9" width="12" style="190" customWidth="1"/>
    <col min="10" max="10" width="14.28515625" style="119" customWidth="1"/>
    <col min="11" max="11" width="13.28515625" style="194" customWidth="1"/>
    <col min="12" max="12" width="13.140625" style="117" customWidth="1"/>
    <col min="13" max="13" width="16.42578125" style="117" customWidth="1"/>
    <col min="14" max="14" width="11.85546875" style="117" customWidth="1"/>
    <col min="15" max="15" width="12.7109375" style="117" customWidth="1"/>
    <col min="16" max="16" width="5.5703125" style="117" customWidth="1"/>
    <col min="17" max="17" width="6.140625" style="117" customWidth="1"/>
    <col min="18" max="18" width="5.5703125" style="117" customWidth="1"/>
    <col min="19" max="19" width="6.28515625" style="117" customWidth="1"/>
    <col min="20" max="16384" width="4.140625" style="117"/>
  </cols>
  <sheetData>
    <row r="1" spans="1:11" ht="15.75">
      <c r="A1" s="248" t="s">
        <v>76</v>
      </c>
      <c r="B1" s="248"/>
      <c r="C1" s="248"/>
      <c r="D1" s="121"/>
      <c r="E1" s="122"/>
      <c r="F1" s="123"/>
      <c r="G1" s="121"/>
      <c r="H1" s="121"/>
      <c r="I1" s="189"/>
      <c r="J1" s="122"/>
      <c r="K1" s="193"/>
    </row>
    <row r="2" spans="1:11" ht="9" customHeight="1">
      <c r="A2" s="124"/>
      <c r="B2" s="125"/>
      <c r="C2" s="126"/>
      <c r="D2" s="121"/>
      <c r="E2" s="122"/>
      <c r="F2" s="123"/>
      <c r="G2" s="121"/>
      <c r="H2" s="121"/>
      <c r="I2" s="189"/>
      <c r="J2" s="122"/>
      <c r="K2" s="193"/>
    </row>
    <row r="3" spans="1:11">
      <c r="A3" s="93" t="s">
        <v>1</v>
      </c>
      <c r="J3" s="127"/>
    </row>
    <row r="4" spans="1:11">
      <c r="C4" s="6"/>
      <c r="J4" s="127"/>
    </row>
    <row r="5" spans="1:11" ht="13.5" thickBot="1">
      <c r="A5" s="128" t="s">
        <v>65</v>
      </c>
      <c r="C5" s="129" t="s">
        <v>66</v>
      </c>
      <c r="J5" s="130"/>
      <c r="K5" s="195"/>
    </row>
    <row r="6" spans="1:11">
      <c r="A6" s="131" t="s">
        <v>77</v>
      </c>
      <c r="B6" s="132"/>
      <c r="C6" s="132"/>
      <c r="D6" s="133"/>
      <c r="E6" s="134"/>
      <c r="F6" s="135"/>
      <c r="G6" s="132"/>
      <c r="H6" s="249" t="s">
        <v>78</v>
      </c>
      <c r="I6" s="249"/>
      <c r="J6" s="249"/>
      <c r="K6" s="249"/>
    </row>
    <row r="7" spans="1:11">
      <c r="A7" s="136" t="s">
        <v>79</v>
      </c>
      <c r="B7" s="137" t="s">
        <v>80</v>
      </c>
      <c r="C7" s="138"/>
      <c r="D7" s="137" t="s">
        <v>81</v>
      </c>
      <c r="E7" s="139"/>
      <c r="F7" s="140" t="s">
        <v>82</v>
      </c>
      <c r="G7" s="137" t="s">
        <v>83</v>
      </c>
      <c r="H7" s="250" t="s">
        <v>84</v>
      </c>
      <c r="I7" s="250"/>
      <c r="J7" s="251" t="s">
        <v>85</v>
      </c>
      <c r="K7" s="251"/>
    </row>
    <row r="8" spans="1:11">
      <c r="A8" s="142" t="s">
        <v>86</v>
      </c>
      <c r="B8" s="141" t="s">
        <v>87</v>
      </c>
      <c r="C8" s="141" t="s">
        <v>88</v>
      </c>
      <c r="D8" s="141" t="s">
        <v>89</v>
      </c>
      <c r="E8" s="141" t="s">
        <v>90</v>
      </c>
      <c r="F8" s="143" t="s">
        <v>91</v>
      </c>
      <c r="G8" s="141" t="s">
        <v>91</v>
      </c>
      <c r="H8" s="141" t="s">
        <v>82</v>
      </c>
      <c r="I8" s="191" t="s">
        <v>92</v>
      </c>
      <c r="J8" s="144" t="s">
        <v>82</v>
      </c>
      <c r="K8" s="196" t="s">
        <v>92</v>
      </c>
    </row>
    <row r="9" spans="1:11">
      <c r="A9" s="145">
        <v>1</v>
      </c>
      <c r="B9" s="146">
        <v>2</v>
      </c>
      <c r="C9" s="146">
        <v>3</v>
      </c>
      <c r="D9" s="146">
        <v>4</v>
      </c>
      <c r="E9" s="146">
        <v>5</v>
      </c>
      <c r="F9" s="147">
        <v>7</v>
      </c>
      <c r="G9" s="146">
        <v>8</v>
      </c>
      <c r="H9" s="147">
        <v>6</v>
      </c>
      <c r="I9" s="147">
        <v>7</v>
      </c>
      <c r="J9" s="147">
        <v>8</v>
      </c>
      <c r="K9" s="148">
        <v>9</v>
      </c>
    </row>
    <row r="10" spans="1:11">
      <c r="A10" s="149"/>
      <c r="B10" s="150"/>
      <c r="C10" s="150"/>
      <c r="D10" s="150"/>
      <c r="E10" s="150"/>
      <c r="F10" s="151"/>
      <c r="G10" s="150"/>
      <c r="H10" s="150"/>
      <c r="I10" s="192"/>
      <c r="J10" s="151"/>
      <c r="K10" s="197"/>
    </row>
    <row r="11" spans="1:11" ht="15.75">
      <c r="A11" s="152" t="s">
        <v>93</v>
      </c>
      <c r="B11" s="153"/>
      <c r="C11" s="154" t="s">
        <v>94</v>
      </c>
      <c r="D11" s="155"/>
      <c r="E11" s="156"/>
      <c r="F11" s="157"/>
      <c r="G11" s="158"/>
      <c r="H11" s="159"/>
      <c r="I11" s="160"/>
      <c r="J11" s="156"/>
      <c r="K11" s="198"/>
    </row>
    <row r="12" spans="1:11">
      <c r="A12" s="206"/>
      <c r="B12" s="207"/>
      <c r="C12" s="208"/>
      <c r="D12" s="209"/>
      <c r="E12" s="164"/>
      <c r="F12" s="210"/>
      <c r="G12" s="211"/>
      <c r="H12" s="212"/>
      <c r="I12" s="166"/>
      <c r="J12" s="213"/>
      <c r="K12" s="214"/>
    </row>
    <row r="13" spans="1:11" s="128" customFormat="1" ht="12">
      <c r="A13" s="218">
        <v>1</v>
      </c>
      <c r="B13" s="229"/>
      <c r="C13" s="235" t="s">
        <v>95</v>
      </c>
      <c r="D13" s="231" t="s">
        <v>96</v>
      </c>
      <c r="E13" s="232">
        <v>6</v>
      </c>
      <c r="F13" s="236"/>
      <c r="G13" s="237"/>
      <c r="H13" s="225"/>
      <c r="I13" s="225">
        <f>E13*H13</f>
        <v>0</v>
      </c>
      <c r="J13" s="225"/>
      <c r="K13" s="226">
        <f t="shared" ref="K13:K55" si="0">E13*J13</f>
        <v>0</v>
      </c>
    </row>
    <row r="14" spans="1:11" s="128" customFormat="1" ht="12">
      <c r="A14" s="218">
        <v>2</v>
      </c>
      <c r="B14" s="229"/>
      <c r="C14" s="235" t="s">
        <v>97</v>
      </c>
      <c r="D14" s="231" t="s">
        <v>96</v>
      </c>
      <c r="E14" s="232">
        <v>45</v>
      </c>
      <c r="F14" s="236"/>
      <c r="G14" s="237"/>
      <c r="H14" s="225"/>
      <c r="I14" s="225">
        <f t="shared" ref="I14:I55" si="1">E14*H14</f>
        <v>0</v>
      </c>
      <c r="J14" s="225"/>
      <c r="K14" s="226">
        <f t="shared" si="0"/>
        <v>0</v>
      </c>
    </row>
    <row r="15" spans="1:11" s="128" customFormat="1" ht="12">
      <c r="A15" s="218">
        <v>3</v>
      </c>
      <c r="B15" s="229"/>
      <c r="C15" s="235" t="s">
        <v>98</v>
      </c>
      <c r="D15" s="231" t="s">
        <v>96</v>
      </c>
      <c r="E15" s="232">
        <v>8</v>
      </c>
      <c r="F15" s="236"/>
      <c r="G15" s="237"/>
      <c r="H15" s="225"/>
      <c r="I15" s="225">
        <f t="shared" si="1"/>
        <v>0</v>
      </c>
      <c r="J15" s="225"/>
      <c r="K15" s="226">
        <f t="shared" si="0"/>
        <v>0</v>
      </c>
    </row>
    <row r="16" spans="1:11" s="128" customFormat="1" ht="12">
      <c r="A16" s="218">
        <v>4</v>
      </c>
      <c r="B16" s="229"/>
      <c r="C16" s="235" t="s">
        <v>99</v>
      </c>
      <c r="D16" s="231" t="s">
        <v>96</v>
      </c>
      <c r="E16" s="232">
        <v>45</v>
      </c>
      <c r="F16" s="236"/>
      <c r="G16" s="237"/>
      <c r="H16" s="225"/>
      <c r="I16" s="225">
        <f t="shared" si="1"/>
        <v>0</v>
      </c>
      <c r="J16" s="225"/>
      <c r="K16" s="226">
        <f t="shared" si="0"/>
        <v>0</v>
      </c>
    </row>
    <row r="17" spans="1:11" s="128" customFormat="1" ht="12">
      <c r="A17" s="218">
        <v>5</v>
      </c>
      <c r="B17" s="229"/>
      <c r="C17" s="235" t="s">
        <v>100</v>
      </c>
      <c r="D17" s="231" t="s">
        <v>96</v>
      </c>
      <c r="E17" s="232">
        <v>750</v>
      </c>
      <c r="F17" s="236"/>
      <c r="G17" s="237"/>
      <c r="H17" s="225"/>
      <c r="I17" s="225">
        <f t="shared" si="1"/>
        <v>0</v>
      </c>
      <c r="J17" s="225"/>
      <c r="K17" s="226">
        <f t="shared" si="0"/>
        <v>0</v>
      </c>
    </row>
    <row r="18" spans="1:11" s="128" customFormat="1" ht="12">
      <c r="A18" s="218">
        <v>6</v>
      </c>
      <c r="B18" s="229"/>
      <c r="C18" s="235" t="s">
        <v>101</v>
      </c>
      <c r="D18" s="231" t="s">
        <v>96</v>
      </c>
      <c r="E18" s="232">
        <v>160</v>
      </c>
      <c r="F18" s="236"/>
      <c r="G18" s="237"/>
      <c r="H18" s="225"/>
      <c r="I18" s="225">
        <f t="shared" si="1"/>
        <v>0</v>
      </c>
      <c r="J18" s="225"/>
      <c r="K18" s="226">
        <f t="shared" si="0"/>
        <v>0</v>
      </c>
    </row>
    <row r="19" spans="1:11" s="128" customFormat="1" ht="12">
      <c r="A19" s="218">
        <v>7</v>
      </c>
      <c r="B19" s="229"/>
      <c r="C19" s="235" t="s">
        <v>102</v>
      </c>
      <c r="D19" s="231" t="s">
        <v>96</v>
      </c>
      <c r="E19" s="232">
        <v>880</v>
      </c>
      <c r="F19" s="236"/>
      <c r="G19" s="237"/>
      <c r="H19" s="225"/>
      <c r="I19" s="225">
        <f t="shared" si="1"/>
        <v>0</v>
      </c>
      <c r="J19" s="225"/>
      <c r="K19" s="226">
        <f t="shared" si="0"/>
        <v>0</v>
      </c>
    </row>
    <row r="20" spans="1:11" s="128" customFormat="1" ht="12">
      <c r="A20" s="218">
        <v>8</v>
      </c>
      <c r="B20" s="229"/>
      <c r="C20" s="235" t="s">
        <v>103</v>
      </c>
      <c r="D20" s="231" t="s">
        <v>96</v>
      </c>
      <c r="E20" s="232">
        <v>50</v>
      </c>
      <c r="F20" s="236"/>
      <c r="G20" s="237"/>
      <c r="H20" s="225"/>
      <c r="I20" s="225">
        <f t="shared" si="1"/>
        <v>0</v>
      </c>
      <c r="J20" s="225"/>
      <c r="K20" s="226">
        <f t="shared" si="0"/>
        <v>0</v>
      </c>
    </row>
    <row r="21" spans="1:11" s="128" customFormat="1" ht="12">
      <c r="A21" s="218">
        <v>9</v>
      </c>
      <c r="B21" s="229"/>
      <c r="C21" s="235" t="s">
        <v>104</v>
      </c>
      <c r="D21" s="231" t="s">
        <v>96</v>
      </c>
      <c r="E21" s="232">
        <v>30</v>
      </c>
      <c r="F21" s="236"/>
      <c r="G21" s="237"/>
      <c r="H21" s="225"/>
      <c r="I21" s="225">
        <f t="shared" si="1"/>
        <v>0</v>
      </c>
      <c r="J21" s="225"/>
      <c r="K21" s="226">
        <f t="shared" si="0"/>
        <v>0</v>
      </c>
    </row>
    <row r="22" spans="1:11" s="128" customFormat="1" ht="12">
      <c r="A22" s="218">
        <v>10</v>
      </c>
      <c r="B22" s="229"/>
      <c r="C22" s="235" t="s">
        <v>105</v>
      </c>
      <c r="D22" s="231" t="s">
        <v>96</v>
      </c>
      <c r="E22" s="232">
        <v>300</v>
      </c>
      <c r="F22" s="236"/>
      <c r="G22" s="237"/>
      <c r="H22" s="225"/>
      <c r="I22" s="225">
        <f t="shared" si="1"/>
        <v>0</v>
      </c>
      <c r="J22" s="225"/>
      <c r="K22" s="226">
        <f t="shared" si="0"/>
        <v>0</v>
      </c>
    </row>
    <row r="23" spans="1:11" s="128" customFormat="1" ht="12">
      <c r="A23" s="218">
        <v>11</v>
      </c>
      <c r="B23" s="229"/>
      <c r="C23" s="235" t="s">
        <v>106</v>
      </c>
      <c r="D23" s="231" t="s">
        <v>96</v>
      </c>
      <c r="E23" s="238">
        <v>200</v>
      </c>
      <c r="F23" s="236"/>
      <c r="G23" s="237"/>
      <c r="H23" s="225"/>
      <c r="I23" s="225">
        <f t="shared" si="1"/>
        <v>0</v>
      </c>
      <c r="J23" s="225"/>
      <c r="K23" s="226">
        <f t="shared" si="0"/>
        <v>0</v>
      </c>
    </row>
    <row r="24" spans="1:11" s="128" customFormat="1" ht="12">
      <c r="A24" s="218">
        <v>12</v>
      </c>
      <c r="B24" s="229"/>
      <c r="C24" s="239" t="s">
        <v>107</v>
      </c>
      <c r="D24" s="231" t="s">
        <v>108</v>
      </c>
      <c r="E24" s="238">
        <v>2</v>
      </c>
      <c r="F24" s="236"/>
      <c r="G24" s="237"/>
      <c r="H24" s="225"/>
      <c r="I24" s="225">
        <f t="shared" si="1"/>
        <v>0</v>
      </c>
      <c r="J24" s="225"/>
      <c r="K24" s="226">
        <f t="shared" si="0"/>
        <v>0</v>
      </c>
    </row>
    <row r="25" spans="1:11" s="128" customFormat="1" ht="12">
      <c r="A25" s="218">
        <v>13</v>
      </c>
      <c r="B25" s="229"/>
      <c r="C25" s="239" t="s">
        <v>109</v>
      </c>
      <c r="D25" s="231" t="s">
        <v>108</v>
      </c>
      <c r="E25" s="238">
        <v>19</v>
      </c>
      <c r="F25" s="236"/>
      <c r="G25" s="237"/>
      <c r="H25" s="225"/>
      <c r="I25" s="225">
        <f t="shared" si="1"/>
        <v>0</v>
      </c>
      <c r="J25" s="225"/>
      <c r="K25" s="226">
        <f t="shared" si="0"/>
        <v>0</v>
      </c>
    </row>
    <row r="26" spans="1:11" s="128" customFormat="1" ht="12">
      <c r="A26" s="218">
        <v>14</v>
      </c>
      <c r="B26" s="229"/>
      <c r="C26" s="239" t="s">
        <v>110</v>
      </c>
      <c r="D26" s="231" t="s">
        <v>108</v>
      </c>
      <c r="E26" s="238">
        <v>4</v>
      </c>
      <c r="F26" s="236"/>
      <c r="G26" s="237"/>
      <c r="H26" s="225"/>
      <c r="I26" s="225">
        <f t="shared" si="1"/>
        <v>0</v>
      </c>
      <c r="J26" s="225"/>
      <c r="K26" s="226">
        <f t="shared" si="0"/>
        <v>0</v>
      </c>
    </row>
    <row r="27" spans="1:11" s="128" customFormat="1" ht="12">
      <c r="A27" s="218">
        <v>15</v>
      </c>
      <c r="B27" s="229"/>
      <c r="C27" s="239" t="s">
        <v>111</v>
      </c>
      <c r="D27" s="231" t="s">
        <v>108</v>
      </c>
      <c r="E27" s="238">
        <v>6</v>
      </c>
      <c r="F27" s="236"/>
      <c r="G27" s="237"/>
      <c r="H27" s="225"/>
      <c r="I27" s="225">
        <f t="shared" si="1"/>
        <v>0</v>
      </c>
      <c r="J27" s="225"/>
      <c r="K27" s="226">
        <f t="shared" si="0"/>
        <v>0</v>
      </c>
    </row>
    <row r="28" spans="1:11" s="128" customFormat="1" ht="12">
      <c r="A28" s="218">
        <v>16</v>
      </c>
      <c r="B28" s="229"/>
      <c r="C28" s="239" t="s">
        <v>112</v>
      </c>
      <c r="D28" s="231" t="s">
        <v>108</v>
      </c>
      <c r="E28" s="232">
        <v>13</v>
      </c>
      <c r="F28" s="236"/>
      <c r="G28" s="237"/>
      <c r="H28" s="225"/>
      <c r="I28" s="225">
        <f t="shared" si="1"/>
        <v>0</v>
      </c>
      <c r="J28" s="225"/>
      <c r="K28" s="226">
        <f t="shared" si="0"/>
        <v>0</v>
      </c>
    </row>
    <row r="29" spans="1:11" s="128" customFormat="1" ht="12">
      <c r="A29" s="218">
        <v>17</v>
      </c>
      <c r="B29" s="234"/>
      <c r="C29" s="239" t="s">
        <v>113</v>
      </c>
      <c r="D29" s="231" t="s">
        <v>108</v>
      </c>
      <c r="E29" s="232">
        <v>68</v>
      </c>
      <c r="F29" s="232"/>
      <c r="G29" s="232"/>
      <c r="H29" s="225"/>
      <c r="I29" s="225">
        <f t="shared" si="1"/>
        <v>0</v>
      </c>
      <c r="J29" s="225"/>
      <c r="K29" s="226">
        <f t="shared" si="0"/>
        <v>0</v>
      </c>
    </row>
    <row r="30" spans="1:11" s="128" customFormat="1" ht="12">
      <c r="A30" s="218">
        <v>18</v>
      </c>
      <c r="B30" s="234"/>
      <c r="C30" s="239" t="s">
        <v>114</v>
      </c>
      <c r="D30" s="231" t="s">
        <v>108</v>
      </c>
      <c r="E30" s="238">
        <v>2</v>
      </c>
      <c r="F30" s="232"/>
      <c r="G30" s="232"/>
      <c r="H30" s="225"/>
      <c r="I30" s="225">
        <f t="shared" si="1"/>
        <v>0</v>
      </c>
      <c r="J30" s="225"/>
      <c r="K30" s="226">
        <f t="shared" si="0"/>
        <v>0</v>
      </c>
    </row>
    <row r="31" spans="1:11" s="128" customFormat="1" ht="12">
      <c r="A31" s="218">
        <v>19</v>
      </c>
      <c r="B31" s="234"/>
      <c r="C31" s="235" t="s">
        <v>115</v>
      </c>
      <c r="D31" s="231" t="s">
        <v>108</v>
      </c>
      <c r="E31" s="232">
        <v>22</v>
      </c>
      <c r="F31" s="232"/>
      <c r="G31" s="232"/>
      <c r="H31" s="225"/>
      <c r="I31" s="225">
        <f t="shared" si="1"/>
        <v>0</v>
      </c>
      <c r="J31" s="225"/>
      <c r="K31" s="226">
        <f t="shared" si="0"/>
        <v>0</v>
      </c>
    </row>
    <row r="32" spans="1:11" s="128" customFormat="1" ht="12">
      <c r="A32" s="218">
        <v>20</v>
      </c>
      <c r="B32" s="234"/>
      <c r="C32" s="235" t="s">
        <v>116</v>
      </c>
      <c r="D32" s="231" t="s">
        <v>108</v>
      </c>
      <c r="E32" s="232">
        <v>42</v>
      </c>
      <c r="F32" s="232"/>
      <c r="G32" s="232"/>
      <c r="H32" s="225"/>
      <c r="I32" s="225">
        <f t="shared" si="1"/>
        <v>0</v>
      </c>
      <c r="J32" s="225"/>
      <c r="K32" s="226">
        <f t="shared" si="0"/>
        <v>0</v>
      </c>
    </row>
    <row r="33" spans="1:11" s="128" customFormat="1" ht="12">
      <c r="A33" s="218">
        <v>21</v>
      </c>
      <c r="B33" s="234"/>
      <c r="C33" s="235" t="s">
        <v>117</v>
      </c>
      <c r="D33" s="231" t="s">
        <v>108</v>
      </c>
      <c r="E33" s="232">
        <v>18</v>
      </c>
      <c r="F33" s="232"/>
      <c r="G33" s="232"/>
      <c r="H33" s="225"/>
      <c r="I33" s="225">
        <f t="shared" si="1"/>
        <v>0</v>
      </c>
      <c r="J33" s="225"/>
      <c r="K33" s="226">
        <f t="shared" si="0"/>
        <v>0</v>
      </c>
    </row>
    <row r="34" spans="1:11" s="128" customFormat="1" ht="12">
      <c r="A34" s="218">
        <v>22</v>
      </c>
      <c r="B34" s="234"/>
      <c r="C34" s="235" t="s">
        <v>118</v>
      </c>
      <c r="D34" s="231" t="s">
        <v>108</v>
      </c>
      <c r="E34" s="232">
        <v>7</v>
      </c>
      <c r="F34" s="232"/>
      <c r="G34" s="232"/>
      <c r="H34" s="225"/>
      <c r="I34" s="225">
        <f t="shared" si="1"/>
        <v>0</v>
      </c>
      <c r="J34" s="225"/>
      <c r="K34" s="226">
        <f t="shared" si="0"/>
        <v>0</v>
      </c>
    </row>
    <row r="35" spans="1:11" s="128" customFormat="1" ht="12">
      <c r="A35" s="218">
        <v>23</v>
      </c>
      <c r="B35" s="234"/>
      <c r="C35" s="239" t="s">
        <v>119</v>
      </c>
      <c r="D35" s="231" t="s">
        <v>108</v>
      </c>
      <c r="E35" s="232">
        <v>2</v>
      </c>
      <c r="F35" s="232"/>
      <c r="G35" s="232"/>
      <c r="H35" s="225"/>
      <c r="I35" s="225">
        <f t="shared" si="1"/>
        <v>0</v>
      </c>
      <c r="J35" s="225"/>
      <c r="K35" s="226">
        <f t="shared" si="0"/>
        <v>0</v>
      </c>
    </row>
    <row r="36" spans="1:11" s="128" customFormat="1" ht="12">
      <c r="A36" s="218">
        <v>24</v>
      </c>
      <c r="B36" s="234"/>
      <c r="C36" s="235" t="s">
        <v>120</v>
      </c>
      <c r="D36" s="231" t="s">
        <v>108</v>
      </c>
      <c r="E36" s="232">
        <v>1</v>
      </c>
      <c r="F36" s="232"/>
      <c r="G36" s="232"/>
      <c r="H36" s="225"/>
      <c r="I36" s="225">
        <f t="shared" si="1"/>
        <v>0</v>
      </c>
      <c r="J36" s="225"/>
      <c r="K36" s="226">
        <f t="shared" si="0"/>
        <v>0</v>
      </c>
    </row>
    <row r="37" spans="1:11" s="128" customFormat="1" ht="12">
      <c r="A37" s="218">
        <v>25</v>
      </c>
      <c r="B37" s="234"/>
      <c r="C37" s="235" t="s">
        <v>121</v>
      </c>
      <c r="D37" s="231" t="s">
        <v>108</v>
      </c>
      <c r="E37" s="232">
        <v>1</v>
      </c>
      <c r="F37" s="232"/>
      <c r="G37" s="232"/>
      <c r="H37" s="225"/>
      <c r="I37" s="225">
        <f t="shared" si="1"/>
        <v>0</v>
      </c>
      <c r="J37" s="225"/>
      <c r="K37" s="226">
        <f t="shared" si="0"/>
        <v>0</v>
      </c>
    </row>
    <row r="38" spans="1:11" s="128" customFormat="1" ht="12">
      <c r="A38" s="218">
        <v>26</v>
      </c>
      <c r="B38" s="234"/>
      <c r="C38" s="235" t="s">
        <v>122</v>
      </c>
      <c r="D38" s="231" t="s">
        <v>108</v>
      </c>
      <c r="E38" s="232">
        <v>1</v>
      </c>
      <c r="F38" s="232"/>
      <c r="G38" s="232"/>
      <c r="H38" s="225"/>
      <c r="I38" s="225">
        <f t="shared" si="1"/>
        <v>0</v>
      </c>
      <c r="J38" s="225"/>
      <c r="K38" s="226">
        <f t="shared" si="0"/>
        <v>0</v>
      </c>
    </row>
    <row r="39" spans="1:11" s="128" customFormat="1" ht="12">
      <c r="A39" s="218">
        <v>27</v>
      </c>
      <c r="B39" s="234"/>
      <c r="C39" s="235" t="s">
        <v>123</v>
      </c>
      <c r="D39" s="231" t="s">
        <v>108</v>
      </c>
      <c r="E39" s="232">
        <v>4</v>
      </c>
      <c r="F39" s="232"/>
      <c r="G39" s="232"/>
      <c r="H39" s="225"/>
      <c r="I39" s="225">
        <f t="shared" si="1"/>
        <v>0</v>
      </c>
      <c r="J39" s="225"/>
      <c r="K39" s="226">
        <f t="shared" si="0"/>
        <v>0</v>
      </c>
    </row>
    <row r="40" spans="1:11" s="128" customFormat="1" ht="12">
      <c r="A40" s="218">
        <v>28</v>
      </c>
      <c r="B40" s="234"/>
      <c r="C40" s="235" t="s">
        <v>124</v>
      </c>
      <c r="D40" s="231" t="s">
        <v>108</v>
      </c>
      <c r="E40" s="232">
        <v>9</v>
      </c>
      <c r="F40" s="232"/>
      <c r="G40" s="232"/>
      <c r="H40" s="225"/>
      <c r="I40" s="225">
        <f t="shared" si="1"/>
        <v>0</v>
      </c>
      <c r="J40" s="225"/>
      <c r="K40" s="226">
        <f t="shared" si="0"/>
        <v>0</v>
      </c>
    </row>
    <row r="41" spans="1:11" s="128" customFormat="1" ht="12">
      <c r="A41" s="218">
        <v>29</v>
      </c>
      <c r="B41" s="234"/>
      <c r="C41" s="235" t="s">
        <v>125</v>
      </c>
      <c r="D41" s="231" t="s">
        <v>108</v>
      </c>
      <c r="E41" s="232">
        <v>6</v>
      </c>
      <c r="F41" s="232"/>
      <c r="G41" s="232"/>
      <c r="H41" s="225"/>
      <c r="I41" s="225">
        <f t="shared" si="1"/>
        <v>0</v>
      </c>
      <c r="J41" s="225"/>
      <c r="K41" s="226">
        <f t="shared" si="0"/>
        <v>0</v>
      </c>
    </row>
    <row r="42" spans="1:11" s="128" customFormat="1" ht="12">
      <c r="A42" s="218">
        <v>30</v>
      </c>
      <c r="B42" s="234"/>
      <c r="C42" s="235" t="s">
        <v>126</v>
      </c>
      <c r="D42" s="231" t="s">
        <v>108</v>
      </c>
      <c r="E42" s="232">
        <v>1</v>
      </c>
      <c r="F42" s="232"/>
      <c r="G42" s="232"/>
      <c r="H42" s="225"/>
      <c r="I42" s="225">
        <f t="shared" si="1"/>
        <v>0</v>
      </c>
      <c r="J42" s="225"/>
      <c r="K42" s="226">
        <f t="shared" si="0"/>
        <v>0</v>
      </c>
    </row>
    <row r="43" spans="1:11" s="128" customFormat="1" ht="12">
      <c r="A43" s="218">
        <v>31</v>
      </c>
      <c r="B43" s="234"/>
      <c r="C43" s="235" t="s">
        <v>127</v>
      </c>
      <c r="D43" s="231" t="s">
        <v>108</v>
      </c>
      <c r="E43" s="232">
        <v>1</v>
      </c>
      <c r="F43" s="232"/>
      <c r="G43" s="232"/>
      <c r="H43" s="225"/>
      <c r="I43" s="225">
        <f t="shared" si="1"/>
        <v>0</v>
      </c>
      <c r="J43" s="225"/>
      <c r="K43" s="226">
        <f t="shared" si="0"/>
        <v>0</v>
      </c>
    </row>
    <row r="44" spans="1:11" s="128" customFormat="1" ht="12">
      <c r="A44" s="218">
        <v>32</v>
      </c>
      <c r="B44" s="234"/>
      <c r="C44" s="235" t="s">
        <v>122</v>
      </c>
      <c r="D44" s="231" t="s">
        <v>108</v>
      </c>
      <c r="E44" s="232">
        <v>1</v>
      </c>
      <c r="F44" s="232"/>
      <c r="G44" s="232"/>
      <c r="H44" s="225"/>
      <c r="I44" s="225">
        <f t="shared" si="1"/>
        <v>0</v>
      </c>
      <c r="J44" s="225"/>
      <c r="K44" s="226">
        <f t="shared" si="0"/>
        <v>0</v>
      </c>
    </row>
    <row r="45" spans="1:11" s="128" customFormat="1" ht="12">
      <c r="A45" s="218">
        <v>33</v>
      </c>
      <c r="B45" s="234"/>
      <c r="C45" s="235" t="s">
        <v>124</v>
      </c>
      <c r="D45" s="231" t="s">
        <v>108</v>
      </c>
      <c r="E45" s="232">
        <v>9</v>
      </c>
      <c r="F45" s="232"/>
      <c r="G45" s="232"/>
      <c r="H45" s="225"/>
      <c r="I45" s="225">
        <f t="shared" si="1"/>
        <v>0</v>
      </c>
      <c r="J45" s="225"/>
      <c r="K45" s="226">
        <f t="shared" si="0"/>
        <v>0</v>
      </c>
    </row>
    <row r="46" spans="1:11" s="128" customFormat="1" ht="12">
      <c r="A46" s="218">
        <v>34</v>
      </c>
      <c r="B46" s="234"/>
      <c r="C46" s="235" t="s">
        <v>125</v>
      </c>
      <c r="D46" s="231" t="s">
        <v>108</v>
      </c>
      <c r="E46" s="232">
        <v>5</v>
      </c>
      <c r="F46" s="232"/>
      <c r="G46" s="232"/>
      <c r="H46" s="225"/>
      <c r="I46" s="225">
        <f t="shared" si="1"/>
        <v>0</v>
      </c>
      <c r="J46" s="225"/>
      <c r="K46" s="226">
        <f t="shared" si="0"/>
        <v>0</v>
      </c>
    </row>
    <row r="47" spans="1:11" s="128" customFormat="1" ht="12">
      <c r="A47" s="218">
        <v>35</v>
      </c>
      <c r="B47" s="234"/>
      <c r="C47" s="235" t="s">
        <v>128</v>
      </c>
      <c r="D47" s="231" t="s">
        <v>108</v>
      </c>
      <c r="E47" s="232">
        <v>1</v>
      </c>
      <c r="F47" s="232"/>
      <c r="G47" s="232"/>
      <c r="H47" s="225"/>
      <c r="I47" s="225">
        <f t="shared" si="1"/>
        <v>0</v>
      </c>
      <c r="J47" s="225"/>
      <c r="K47" s="226">
        <f t="shared" si="0"/>
        <v>0</v>
      </c>
    </row>
    <row r="48" spans="1:11" s="128" customFormat="1" ht="12">
      <c r="A48" s="218">
        <v>36</v>
      </c>
      <c r="B48" s="234"/>
      <c r="C48" s="235" t="s">
        <v>129</v>
      </c>
      <c r="D48" s="231" t="s">
        <v>130</v>
      </c>
      <c r="E48" s="232">
        <v>1</v>
      </c>
      <c r="F48" s="232"/>
      <c r="G48" s="232"/>
      <c r="H48" s="225"/>
      <c r="I48" s="225">
        <f t="shared" si="1"/>
        <v>0</v>
      </c>
      <c r="J48" s="225"/>
      <c r="K48" s="226">
        <f t="shared" si="0"/>
        <v>0</v>
      </c>
    </row>
    <row r="49" spans="1:13" s="128" customFormat="1" ht="24">
      <c r="A49" s="218">
        <v>37</v>
      </c>
      <c r="B49" s="240">
        <v>468101412</v>
      </c>
      <c r="C49" s="241" t="s">
        <v>148</v>
      </c>
      <c r="D49" s="231" t="s">
        <v>147</v>
      </c>
      <c r="E49" s="232">
        <v>166</v>
      </c>
      <c r="F49" s="232"/>
      <c r="G49" s="232"/>
      <c r="H49" s="225"/>
      <c r="I49" s="225">
        <f>E49*H49</f>
        <v>0</v>
      </c>
      <c r="J49" s="225"/>
      <c r="K49" s="226">
        <f>E49*J49</f>
        <v>0</v>
      </c>
    </row>
    <row r="50" spans="1:13" s="128" customFormat="1" ht="24">
      <c r="A50" s="218">
        <v>38</v>
      </c>
      <c r="B50" s="240">
        <v>460941213</v>
      </c>
      <c r="C50" s="241" t="s">
        <v>146</v>
      </c>
      <c r="D50" s="231" t="s">
        <v>147</v>
      </c>
      <c r="E50" s="232">
        <v>166</v>
      </c>
      <c r="F50" s="232"/>
      <c r="G50" s="232"/>
      <c r="H50" s="225"/>
      <c r="I50" s="225">
        <f>E50*H50</f>
        <v>0</v>
      </c>
      <c r="J50" s="225"/>
      <c r="K50" s="226">
        <f>E50*J50</f>
        <v>0</v>
      </c>
    </row>
    <row r="51" spans="1:13" s="128" customFormat="1" ht="24">
      <c r="A51" s="218">
        <v>39</v>
      </c>
      <c r="B51" s="240">
        <v>763431001</v>
      </c>
      <c r="C51" s="241" t="s">
        <v>143</v>
      </c>
      <c r="D51" s="231" t="s">
        <v>144</v>
      </c>
      <c r="E51" s="232">
        <v>130</v>
      </c>
      <c r="F51" s="232"/>
      <c r="G51" s="232"/>
      <c r="H51" s="225"/>
      <c r="I51" s="225">
        <f t="shared" si="1"/>
        <v>0</v>
      </c>
      <c r="J51" s="225"/>
      <c r="K51" s="226">
        <f t="shared" si="0"/>
        <v>0</v>
      </c>
    </row>
    <row r="52" spans="1:13" s="128" customFormat="1" ht="12">
      <c r="A52" s="218">
        <v>40</v>
      </c>
      <c r="B52" s="240">
        <v>763431201</v>
      </c>
      <c r="C52" s="235" t="s">
        <v>131</v>
      </c>
      <c r="D52" s="231" t="s">
        <v>96</v>
      </c>
      <c r="E52" s="232">
        <v>33</v>
      </c>
      <c r="F52" s="232"/>
      <c r="G52" s="232"/>
      <c r="H52" s="225"/>
      <c r="I52" s="225">
        <f t="shared" si="1"/>
        <v>0</v>
      </c>
      <c r="J52" s="225"/>
      <c r="K52" s="226">
        <f t="shared" si="0"/>
        <v>0</v>
      </c>
    </row>
    <row r="53" spans="1:13" s="128" customFormat="1" ht="24">
      <c r="A53" s="218">
        <v>41</v>
      </c>
      <c r="B53" s="242">
        <v>59030570</v>
      </c>
      <c r="C53" s="241" t="s">
        <v>132</v>
      </c>
      <c r="D53" s="231" t="s">
        <v>144</v>
      </c>
      <c r="E53" s="232">
        <f>130*1.05</f>
        <v>136.5</v>
      </c>
      <c r="F53" s="232"/>
      <c r="G53" s="232"/>
      <c r="H53" s="225"/>
      <c r="I53" s="225">
        <f t="shared" si="1"/>
        <v>0</v>
      </c>
      <c r="J53" s="225"/>
      <c r="K53" s="226">
        <f t="shared" si="0"/>
        <v>0</v>
      </c>
    </row>
    <row r="54" spans="1:13" s="128" customFormat="1" ht="12">
      <c r="A54" s="218">
        <v>42</v>
      </c>
      <c r="B54" s="242">
        <v>59030636</v>
      </c>
      <c r="C54" s="235" t="s">
        <v>133</v>
      </c>
      <c r="D54" s="231" t="s">
        <v>96</v>
      </c>
      <c r="E54" s="232">
        <f>33*1.05</f>
        <v>34.65</v>
      </c>
      <c r="F54" s="232"/>
      <c r="G54" s="232"/>
      <c r="H54" s="225"/>
      <c r="I54" s="225">
        <f t="shared" si="1"/>
        <v>0</v>
      </c>
      <c r="J54" s="225"/>
      <c r="K54" s="226">
        <f t="shared" si="0"/>
        <v>0</v>
      </c>
    </row>
    <row r="55" spans="1:13" s="128" customFormat="1" ht="24">
      <c r="A55" s="218">
        <v>43</v>
      </c>
      <c r="B55" s="240">
        <v>998763401</v>
      </c>
      <c r="C55" s="241" t="s">
        <v>134</v>
      </c>
      <c r="D55" s="231" t="s">
        <v>135</v>
      </c>
      <c r="E55" s="232">
        <v>1.42</v>
      </c>
      <c r="F55" s="232"/>
      <c r="G55" s="232"/>
      <c r="H55" s="225"/>
      <c r="I55" s="225">
        <f t="shared" si="1"/>
        <v>0</v>
      </c>
      <c r="J55" s="225"/>
      <c r="K55" s="226">
        <f t="shared" si="0"/>
        <v>0</v>
      </c>
    </row>
    <row r="56" spans="1:13" s="165" customFormat="1" ht="15">
      <c r="A56" s="163"/>
      <c r="B56" s="162" t="s">
        <v>136</v>
      </c>
      <c r="C56" s="115" t="s">
        <v>94</v>
      </c>
      <c r="D56" s="168"/>
      <c r="E56" s="169"/>
      <c r="F56" s="170"/>
      <c r="G56" s="171"/>
      <c r="H56" s="169"/>
      <c r="I56" s="200">
        <f>SUM(I29:I55)</f>
        <v>0</v>
      </c>
      <c r="J56" s="201"/>
      <c r="K56" s="202">
        <f>SUM(K13:K55)</f>
        <v>0</v>
      </c>
      <c r="M56" s="167"/>
    </row>
    <row r="57" spans="1:13" s="165" customFormat="1" ht="15.75" thickBot="1">
      <c r="A57" s="215" t="s">
        <v>137</v>
      </c>
      <c r="B57" s="181"/>
      <c r="C57" s="182"/>
      <c r="D57" s="183"/>
      <c r="E57" s="184"/>
      <c r="F57" s="185" t="e">
        <f>SUM(#REF!)</f>
        <v>#REF!</v>
      </c>
      <c r="G57" s="183"/>
      <c r="H57" s="186"/>
      <c r="I57" s="203"/>
      <c r="J57" s="204">
        <f>I56+K56</f>
        <v>0</v>
      </c>
      <c r="K57" s="205"/>
      <c r="M57" s="167"/>
    </row>
    <row r="58" spans="1:13" s="165" customFormat="1" ht="15.75">
      <c r="A58" s="161" t="s">
        <v>93</v>
      </c>
      <c r="B58" s="162"/>
      <c r="C58" s="172" t="s">
        <v>138</v>
      </c>
      <c r="D58" s="173"/>
      <c r="E58" s="174"/>
      <c r="F58" s="175"/>
      <c r="G58" s="176"/>
      <c r="H58" s="174"/>
      <c r="I58" s="166"/>
      <c r="J58" s="177"/>
      <c r="K58" s="199"/>
      <c r="M58" s="167"/>
    </row>
    <row r="59" spans="1:13" s="128" customFormat="1" ht="12">
      <c r="A59" s="228">
        <v>100</v>
      </c>
      <c r="B59" s="229"/>
      <c r="C59" s="230" t="s">
        <v>139</v>
      </c>
      <c r="D59" s="231" t="s">
        <v>130</v>
      </c>
      <c r="E59" s="232">
        <v>1</v>
      </c>
      <c r="F59" s="232"/>
      <c r="G59" s="232"/>
      <c r="H59" s="225"/>
      <c r="I59" s="225">
        <f>E59*H59</f>
        <v>0</v>
      </c>
      <c r="J59" s="225"/>
      <c r="K59" s="226">
        <f>E59*J59</f>
        <v>0</v>
      </c>
      <c r="M59" s="233"/>
    </row>
    <row r="60" spans="1:13" s="128" customFormat="1" ht="12">
      <c r="A60" s="228">
        <v>101</v>
      </c>
      <c r="B60" s="234"/>
      <c r="C60" s="230" t="s">
        <v>140</v>
      </c>
      <c r="D60" s="231" t="s">
        <v>130</v>
      </c>
      <c r="E60" s="232">
        <v>1</v>
      </c>
      <c r="F60" s="232"/>
      <c r="G60" s="232"/>
      <c r="H60" s="225"/>
      <c r="I60" s="225">
        <f>E60*H60</f>
        <v>0</v>
      </c>
      <c r="J60" s="225"/>
      <c r="K60" s="226">
        <f>E60*J60</f>
        <v>0</v>
      </c>
      <c r="M60" s="233"/>
    </row>
    <row r="61" spans="1:13" s="165" customFormat="1" ht="15">
      <c r="A61" s="163"/>
      <c r="B61" s="162" t="s">
        <v>136</v>
      </c>
      <c r="C61" s="115" t="s">
        <v>138</v>
      </c>
      <c r="D61" s="168"/>
      <c r="E61" s="169"/>
      <c r="F61" s="170"/>
      <c r="G61" s="171"/>
      <c r="H61" s="169"/>
      <c r="I61" s="200">
        <f>SUM(I59:I60)</f>
        <v>0</v>
      </c>
      <c r="J61" s="201"/>
      <c r="K61" s="202">
        <f>SUM(K59:K60)</f>
        <v>0</v>
      </c>
    </row>
    <row r="62" spans="1:13" ht="15.75" thickBot="1">
      <c r="A62" s="179"/>
      <c r="B62" s="180" t="s">
        <v>137</v>
      </c>
      <c r="C62" s="181"/>
      <c r="D62" s="182"/>
      <c r="E62" s="183"/>
      <c r="F62" s="184"/>
      <c r="G62" s="185" t="e">
        <f>SUM(#REF!)</f>
        <v>#REF!</v>
      </c>
      <c r="H62" s="183"/>
      <c r="I62" s="203"/>
      <c r="J62" s="204">
        <f>I61+K61</f>
        <v>0</v>
      </c>
      <c r="K62" s="205"/>
    </row>
    <row r="63" spans="1:13" ht="15.75">
      <c r="A63" s="161" t="s">
        <v>93</v>
      </c>
      <c r="B63" s="162"/>
      <c r="C63" s="172" t="s">
        <v>145</v>
      </c>
      <c r="D63" s="173"/>
      <c r="E63" s="174"/>
      <c r="F63" s="175"/>
      <c r="G63" s="176"/>
      <c r="H63" s="174"/>
      <c r="I63" s="166"/>
      <c r="J63" s="177"/>
      <c r="K63" s="199"/>
    </row>
    <row r="64" spans="1:13" s="128" customFormat="1" ht="12">
      <c r="A64" s="218">
        <v>200</v>
      </c>
      <c r="B64" s="219">
        <v>214322903</v>
      </c>
      <c r="C64" s="220" t="s">
        <v>141</v>
      </c>
      <c r="D64" s="221" t="s">
        <v>108</v>
      </c>
      <c r="E64" s="222">
        <v>1</v>
      </c>
      <c r="F64" s="223"/>
      <c r="G64" s="224"/>
      <c r="H64" s="225"/>
      <c r="I64" s="225">
        <f>E64*H64</f>
        <v>0</v>
      </c>
      <c r="J64" s="225"/>
      <c r="K64" s="226">
        <f>E64*J64</f>
        <v>0</v>
      </c>
    </row>
    <row r="65" spans="1:15" s="128" customFormat="1" ht="12">
      <c r="A65" s="218">
        <v>201</v>
      </c>
      <c r="B65" s="220"/>
      <c r="C65" s="227" t="s">
        <v>149</v>
      </c>
      <c r="D65" s="221" t="s">
        <v>130</v>
      </c>
      <c r="E65" s="222">
        <v>1</v>
      </c>
      <c r="F65" s="223"/>
      <c r="G65" s="224"/>
      <c r="H65" s="225"/>
      <c r="I65" s="225">
        <f>E65*H65</f>
        <v>0</v>
      </c>
      <c r="J65" s="225"/>
      <c r="K65" s="226">
        <f>E65*J65</f>
        <v>0</v>
      </c>
    </row>
    <row r="66" spans="1:15" s="128" customFormat="1" ht="12">
      <c r="A66" s="218">
        <v>202</v>
      </c>
      <c r="B66" s="220"/>
      <c r="C66" s="227" t="s">
        <v>142</v>
      </c>
      <c r="D66" s="221" t="s">
        <v>108</v>
      </c>
      <c r="E66" s="222">
        <v>1</v>
      </c>
      <c r="F66" s="223"/>
      <c r="G66" s="224"/>
      <c r="H66" s="225"/>
      <c r="I66" s="225">
        <f>E66*H66</f>
        <v>0</v>
      </c>
      <c r="J66" s="225"/>
      <c r="K66" s="226">
        <f>E66*J66</f>
        <v>0</v>
      </c>
    </row>
    <row r="67" spans="1:15">
      <c r="A67" s="178"/>
      <c r="B67" s="162" t="s">
        <v>136</v>
      </c>
      <c r="C67" s="115" t="s">
        <v>145</v>
      </c>
      <c r="D67" s="168"/>
      <c r="E67" s="169"/>
      <c r="F67" s="170"/>
      <c r="G67" s="171"/>
      <c r="H67" s="169"/>
      <c r="I67" s="200">
        <f>SUM(I64:I66)</f>
        <v>0</v>
      </c>
      <c r="J67" s="201"/>
      <c r="K67" s="202">
        <f>SUM(K64:K66)</f>
        <v>0</v>
      </c>
    </row>
    <row r="68" spans="1:15" ht="15.75" thickBot="1">
      <c r="A68" s="179"/>
      <c r="B68" s="180" t="s">
        <v>137</v>
      </c>
      <c r="C68" s="181"/>
      <c r="D68" s="182"/>
      <c r="E68" s="183"/>
      <c r="F68" s="184"/>
      <c r="G68" s="185">
        <f>SUM(G64)</f>
        <v>0</v>
      </c>
      <c r="H68" s="183"/>
      <c r="I68" s="203"/>
      <c r="J68" s="204">
        <f>I67+K67</f>
        <v>0</v>
      </c>
      <c r="K68" s="205"/>
    </row>
    <row r="69" spans="1:15" s="187" customFormat="1">
      <c r="A69" s="117"/>
      <c r="B69" s="117"/>
      <c r="C69" s="117"/>
      <c r="D69" s="118"/>
      <c r="E69" s="119"/>
      <c r="F69" s="120"/>
      <c r="G69" s="117"/>
      <c r="H69" s="117"/>
      <c r="I69" s="190"/>
      <c r="J69" s="119"/>
      <c r="K69" s="194"/>
    </row>
    <row r="70" spans="1:15" s="187" customFormat="1">
      <c r="A70" s="117"/>
      <c r="B70" s="117"/>
      <c r="C70" s="117"/>
      <c r="D70" s="118"/>
      <c r="E70" s="119"/>
      <c r="F70" s="120"/>
      <c r="G70" s="117"/>
      <c r="H70" s="117"/>
      <c r="I70" s="190"/>
      <c r="J70" s="216"/>
      <c r="K70" s="194"/>
    </row>
    <row r="71" spans="1:15" s="187" customFormat="1">
      <c r="A71" s="117"/>
      <c r="B71" s="117"/>
      <c r="C71" s="117"/>
      <c r="D71" s="118"/>
      <c r="E71" s="119"/>
      <c r="F71" s="120"/>
      <c r="G71" s="117"/>
      <c r="H71" s="117"/>
      <c r="I71" s="190"/>
      <c r="J71" s="119"/>
      <c r="K71" s="194"/>
    </row>
    <row r="72" spans="1:15" s="187" customFormat="1">
      <c r="A72" s="117"/>
      <c r="B72" s="117"/>
      <c r="C72" s="117"/>
      <c r="D72" s="118"/>
      <c r="E72" s="119"/>
      <c r="F72" s="120"/>
      <c r="G72" s="117"/>
      <c r="H72" s="117"/>
      <c r="I72" s="190"/>
      <c r="J72" s="119"/>
      <c r="K72" s="194"/>
    </row>
    <row r="73" spans="1:15" s="187" customFormat="1">
      <c r="A73" s="117"/>
      <c r="B73" s="117"/>
      <c r="C73" s="117"/>
      <c r="D73" s="118"/>
      <c r="E73" s="119"/>
      <c r="F73" s="120"/>
      <c r="G73" s="117"/>
      <c r="H73" s="117"/>
      <c r="I73" s="190"/>
      <c r="J73" s="119"/>
      <c r="K73" s="194"/>
    </row>
    <row r="74" spans="1:15" s="187" customFormat="1">
      <c r="A74" s="117"/>
      <c r="B74" s="117"/>
      <c r="C74" s="117"/>
      <c r="D74" s="118"/>
      <c r="E74" s="119"/>
      <c r="F74" s="120"/>
      <c r="G74" s="117"/>
      <c r="H74" s="117"/>
      <c r="I74" s="190"/>
      <c r="J74" s="119"/>
      <c r="K74" s="194"/>
    </row>
    <row r="75" spans="1:15">
      <c r="O75" s="188"/>
    </row>
    <row r="76" spans="1:15">
      <c r="O76" s="188"/>
    </row>
    <row r="78" spans="1:15" s="187" customFormat="1">
      <c r="A78" s="117"/>
      <c r="B78" s="117"/>
      <c r="C78" s="117"/>
      <c r="D78" s="118"/>
      <c r="E78" s="119"/>
      <c r="F78" s="120"/>
      <c r="G78" s="117"/>
      <c r="H78" s="117"/>
      <c r="I78" s="190"/>
      <c r="J78" s="119"/>
      <c r="K78" s="194"/>
    </row>
    <row r="79" spans="1:15">
      <c r="O79" s="188"/>
    </row>
  </sheetData>
  <mergeCells count="4">
    <mergeCell ref="A1:C1"/>
    <mergeCell ref="H6:K6"/>
    <mergeCell ref="H7:I7"/>
    <mergeCell ref="J7:K7"/>
  </mergeCells>
  <pageMargins left="0.78740157480314965" right="0.78740157480314965" top="0.78740157480314965" bottom="0.78740157480314965" header="0.51181102362204722" footer="0.51181102362204722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Kr.List </vt:lpstr>
      <vt:lpstr>rekap </vt:lpstr>
      <vt:lpstr>položky</vt:lpstr>
      <vt:lpstr>položky!Názvy_tisku</vt:lpstr>
      <vt:lpstr>'Kr.List '!Oblast_tisku</vt:lpstr>
      <vt:lpstr>položky!Oblast_tisku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Drašnar</dc:creator>
  <dc:description/>
  <cp:lastModifiedBy>Viktorová Blanka</cp:lastModifiedBy>
  <cp:revision>3</cp:revision>
  <cp:lastPrinted>2026-06-03T12:56:42Z</cp:lastPrinted>
  <dcterms:created xsi:type="dcterms:W3CDTF">2002-02-03T22:17:20Z</dcterms:created>
  <dcterms:modified xsi:type="dcterms:W3CDTF">2026-06-03T13:05:35Z</dcterms:modified>
  <dc:language>cs-CZ</dc:language>
</cp:coreProperties>
</file>