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8780" windowHeight="71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Rekapitulace!$G$19</definedName>
    <definedName name="Dodavka0">Položky!#REF!</definedName>
    <definedName name="HSV">Rekapitulace!$E$19</definedName>
    <definedName name="HSV0">Položky!#REF!</definedName>
    <definedName name="HZS">Rekapitulace!$I$19</definedName>
    <definedName name="HZS0">Položky!#REF!</definedName>
    <definedName name="JKSO">'Krycí list'!$G$2</definedName>
    <definedName name="MJ">'Krycí list'!$G$5</definedName>
    <definedName name="Mont">Rekapitulace!$H$19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Položky!$A$1:$G$81</definedName>
    <definedName name="_xlnm.Print_Area" localSheetId="1">Rekapitulace!$A$1:$I$33</definedName>
    <definedName name="PocetMJ">'Krycí list'!$G$6</definedName>
    <definedName name="Poznamka">'Krycí list'!$B$37</definedName>
    <definedName name="Projektant">'Krycí list'!$C$8</definedName>
    <definedName name="PSV">Rekapitulace!$F$19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Rekapitulace!$H$32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 fullCalcOnLoad="1"/>
</workbook>
</file>

<file path=xl/calcChain.xml><?xml version="1.0" encoding="utf-8"?>
<calcChain xmlns="http://schemas.openxmlformats.org/spreadsheetml/2006/main">
  <c r="D21" i="1"/>
  <c r="D20"/>
  <c r="D19"/>
  <c r="D18"/>
  <c r="D17"/>
  <c r="D16"/>
  <c r="D15"/>
  <c r="BE80" i="3"/>
  <c r="BD80"/>
  <c r="BC80"/>
  <c r="BA80"/>
  <c r="G80"/>
  <c r="BB80" s="1"/>
  <c r="BB81" s="1"/>
  <c r="F18" i="2" s="1"/>
  <c r="B18"/>
  <c r="A18"/>
  <c r="BE81" i="3"/>
  <c r="I18" i="2" s="1"/>
  <c r="BD81" i="3"/>
  <c r="H18" i="2" s="1"/>
  <c r="BC81" i="3"/>
  <c r="G18" i="2" s="1"/>
  <c r="BA81" i="3"/>
  <c r="E18" i="2" s="1"/>
  <c r="G81" i="3"/>
  <c r="C81"/>
  <c r="BE77"/>
  <c r="BD77"/>
  <c r="BD78" s="1"/>
  <c r="H17" i="2" s="1"/>
  <c r="BC77" i="3"/>
  <c r="BA77"/>
  <c r="G77"/>
  <c r="BB77" s="1"/>
  <c r="BB78" s="1"/>
  <c r="F17" i="2" s="1"/>
  <c r="B17"/>
  <c r="A17"/>
  <c r="BE78" i="3"/>
  <c r="I17" i="2" s="1"/>
  <c r="BC78" i="3"/>
  <c r="G17" i="2" s="1"/>
  <c r="BA78" i="3"/>
  <c r="E17" i="2" s="1"/>
  <c r="C78" i="3"/>
  <c r="BE74"/>
  <c r="BD74"/>
  <c r="BC74"/>
  <c r="BA74"/>
  <c r="G74"/>
  <c r="BB74" s="1"/>
  <c r="BE73"/>
  <c r="BD73"/>
  <c r="BC73"/>
  <c r="BA73"/>
  <c r="G73"/>
  <c r="BB73" s="1"/>
  <c r="BE72"/>
  <c r="BD72"/>
  <c r="BC72"/>
  <c r="BA72"/>
  <c r="G72"/>
  <c r="BB72" s="1"/>
  <c r="BE71"/>
  <c r="BD71"/>
  <c r="BC71"/>
  <c r="BA71"/>
  <c r="G71"/>
  <c r="BB71" s="1"/>
  <c r="BE70"/>
  <c r="BD70"/>
  <c r="BC70"/>
  <c r="BA70"/>
  <c r="G70"/>
  <c r="BB70" s="1"/>
  <c r="BE69"/>
  <c r="BD69"/>
  <c r="BC69"/>
  <c r="BA69"/>
  <c r="G69"/>
  <c r="BB69" s="1"/>
  <c r="BE68"/>
  <c r="BD68"/>
  <c r="BC68"/>
  <c r="BA68"/>
  <c r="G68"/>
  <c r="BB68" s="1"/>
  <c r="BE67"/>
  <c r="BD67"/>
  <c r="BC67"/>
  <c r="BA67"/>
  <c r="G67"/>
  <c r="BB67" s="1"/>
  <c r="BE66"/>
  <c r="BD66"/>
  <c r="BD75" s="1"/>
  <c r="H16" i="2" s="1"/>
  <c r="BC66" i="3"/>
  <c r="BA66"/>
  <c r="G66"/>
  <c r="BB66" s="1"/>
  <c r="BB75" s="1"/>
  <c r="F16" i="2" s="1"/>
  <c r="B16"/>
  <c r="A16"/>
  <c r="BE75" i="3"/>
  <c r="I16" i="2" s="1"/>
  <c r="BC75" i="3"/>
  <c r="G16" i="2" s="1"/>
  <c r="BA75" i="3"/>
  <c r="E16" i="2" s="1"/>
  <c r="C75" i="3"/>
  <c r="BE63"/>
  <c r="BD63"/>
  <c r="BC63"/>
  <c r="BA63"/>
  <c r="G63"/>
  <c r="BB63" s="1"/>
  <c r="BE62"/>
  <c r="BD62"/>
  <c r="BC62"/>
  <c r="BA62"/>
  <c r="G62"/>
  <c r="BB62" s="1"/>
  <c r="BE61"/>
  <c r="BD61"/>
  <c r="BD64" s="1"/>
  <c r="H15" i="2" s="1"/>
  <c r="BC61" i="3"/>
  <c r="BA61"/>
  <c r="G61"/>
  <c r="BB61" s="1"/>
  <c r="BB64" s="1"/>
  <c r="F15" i="2" s="1"/>
  <c r="B15"/>
  <c r="A15"/>
  <c r="BE64" i="3"/>
  <c r="I15" i="2" s="1"/>
  <c r="BC64" i="3"/>
  <c r="G15" i="2" s="1"/>
  <c r="BA64" i="3"/>
  <c r="E15" i="2" s="1"/>
  <c r="C64" i="3"/>
  <c r="BE58"/>
  <c r="BD58"/>
  <c r="BD59" s="1"/>
  <c r="H14" i="2" s="1"/>
  <c r="BC58" i="3"/>
  <c r="BB58"/>
  <c r="BB59" s="1"/>
  <c r="F14" i="2" s="1"/>
  <c r="G58" i="3"/>
  <c r="BA58" s="1"/>
  <c r="BA59" s="1"/>
  <c r="E14" i="2" s="1"/>
  <c r="B14"/>
  <c r="A14"/>
  <c r="BE59" i="3"/>
  <c r="I14" i="2" s="1"/>
  <c r="BC59" i="3"/>
  <c r="G14" i="2" s="1"/>
  <c r="C59" i="3"/>
  <c r="BE55"/>
  <c r="BD55"/>
  <c r="BC55"/>
  <c r="BB55"/>
  <c r="G55"/>
  <c r="BA55" s="1"/>
  <c r="BE54"/>
  <c r="BD54"/>
  <c r="BC54"/>
  <c r="BB54"/>
  <c r="G54"/>
  <c r="BA54" s="1"/>
  <c r="BE53"/>
  <c r="BD53"/>
  <c r="BC53"/>
  <c r="BB53"/>
  <c r="G53"/>
  <c r="BA53" s="1"/>
  <c r="BE52"/>
  <c r="BD52"/>
  <c r="BC52"/>
  <c r="BB52"/>
  <c r="G52"/>
  <c r="BA52" s="1"/>
  <c r="BE51"/>
  <c r="BD51"/>
  <c r="BC51"/>
  <c r="BB51"/>
  <c r="G51"/>
  <c r="BA51" s="1"/>
  <c r="BE50"/>
  <c r="BD50"/>
  <c r="BC50"/>
  <c r="BB50"/>
  <c r="G50"/>
  <c r="BA50" s="1"/>
  <c r="BE49"/>
  <c r="BD49"/>
  <c r="BC49"/>
  <c r="BB49"/>
  <c r="G49"/>
  <c r="BA49" s="1"/>
  <c r="BE48"/>
  <c r="BD48"/>
  <c r="BC48"/>
  <c r="BB48"/>
  <c r="G48"/>
  <c r="BA48" s="1"/>
  <c r="BE47"/>
  <c r="BD47"/>
  <c r="BC47"/>
  <c r="BB47"/>
  <c r="G47"/>
  <c r="BA47" s="1"/>
  <c r="BE46"/>
  <c r="BD46"/>
  <c r="BC46"/>
  <c r="BB46"/>
  <c r="G46"/>
  <c r="BA46" s="1"/>
  <c r="BE45"/>
  <c r="BD45"/>
  <c r="BC45"/>
  <c r="BB45"/>
  <c r="G45"/>
  <c r="BA45" s="1"/>
  <c r="BE44"/>
  <c r="BD44"/>
  <c r="BD56" s="1"/>
  <c r="H13" i="2" s="1"/>
  <c r="BC44" i="3"/>
  <c r="BB44"/>
  <c r="BB56" s="1"/>
  <c r="F13" i="2" s="1"/>
  <c r="G44" i="3"/>
  <c r="BA44" s="1"/>
  <c r="BA56" s="1"/>
  <c r="E13" i="2" s="1"/>
  <c r="B13"/>
  <c r="A13"/>
  <c r="BE56" i="3"/>
  <c r="I13" i="2" s="1"/>
  <c r="BC56" i="3"/>
  <c r="G13" i="2" s="1"/>
  <c r="C56" i="3"/>
  <c r="BE41"/>
  <c r="BD41"/>
  <c r="BC41"/>
  <c r="BB41"/>
  <c r="G41"/>
  <c r="BA41" s="1"/>
  <c r="BE40"/>
  <c r="BD40"/>
  <c r="BC40"/>
  <c r="BB40"/>
  <c r="G40"/>
  <c r="BA40" s="1"/>
  <c r="BE39"/>
  <c r="BD39"/>
  <c r="BC39"/>
  <c r="BB39"/>
  <c r="G39"/>
  <c r="BA39" s="1"/>
  <c r="BE38"/>
  <c r="BD38"/>
  <c r="BC38"/>
  <c r="BB38"/>
  <c r="G38"/>
  <c r="BA38" s="1"/>
  <c r="BE37"/>
  <c r="BD37"/>
  <c r="BC37"/>
  <c r="BB37"/>
  <c r="G37"/>
  <c r="BA37" s="1"/>
  <c r="BE36"/>
  <c r="BD36"/>
  <c r="BC36"/>
  <c r="BB36"/>
  <c r="G36"/>
  <c r="BA36" s="1"/>
  <c r="BE35"/>
  <c r="BD35"/>
  <c r="BC35"/>
  <c r="BB35"/>
  <c r="G35"/>
  <c r="BA35" s="1"/>
  <c r="BE34"/>
  <c r="BD34"/>
  <c r="BC34"/>
  <c r="BB34"/>
  <c r="G34"/>
  <c r="BA34" s="1"/>
  <c r="BE33"/>
  <c r="BD33"/>
  <c r="BD42" s="1"/>
  <c r="H12" i="2" s="1"/>
  <c r="BC33" i="3"/>
  <c r="BB33"/>
  <c r="BB42" s="1"/>
  <c r="F12" i="2" s="1"/>
  <c r="G33" i="3"/>
  <c r="BA33" s="1"/>
  <c r="BA42" s="1"/>
  <c r="E12" i="2" s="1"/>
  <c r="B12"/>
  <c r="A12"/>
  <c r="BE42" i="3"/>
  <c r="I12" i="2" s="1"/>
  <c r="BC42" i="3"/>
  <c r="G12" i="2" s="1"/>
  <c r="C42" i="3"/>
  <c r="BE30"/>
  <c r="BD30"/>
  <c r="BC30"/>
  <c r="BB30"/>
  <c r="G30"/>
  <c r="BA30" s="1"/>
  <c r="BE29"/>
  <c r="BD29"/>
  <c r="BC29"/>
  <c r="BB29"/>
  <c r="G29"/>
  <c r="BA29" s="1"/>
  <c r="BE28"/>
  <c r="BD28"/>
  <c r="BD31" s="1"/>
  <c r="H11" i="2" s="1"/>
  <c r="BC28" i="3"/>
  <c r="BB28"/>
  <c r="BB31" s="1"/>
  <c r="F11" i="2" s="1"/>
  <c r="G28" i="3"/>
  <c r="BA28" s="1"/>
  <c r="BA31" s="1"/>
  <c r="E11" i="2" s="1"/>
  <c r="B11"/>
  <c r="A11"/>
  <c r="BE31" i="3"/>
  <c r="I11" i="2" s="1"/>
  <c r="BC31" i="3"/>
  <c r="G11" i="2" s="1"/>
  <c r="C31" i="3"/>
  <c r="BE25"/>
  <c r="BD25"/>
  <c r="BD26" s="1"/>
  <c r="H10" i="2" s="1"/>
  <c r="BC25" i="3"/>
  <c r="BB25"/>
  <c r="BB26" s="1"/>
  <c r="F10" i="2" s="1"/>
  <c r="G25" i="3"/>
  <c r="BA25" s="1"/>
  <c r="BA26" s="1"/>
  <c r="E10" i="2" s="1"/>
  <c r="B10"/>
  <c r="A10"/>
  <c r="BE26" i="3"/>
  <c r="I10" i="2" s="1"/>
  <c r="BC26" i="3"/>
  <c r="G10" i="2" s="1"/>
  <c r="C26" i="3"/>
  <c r="BE22"/>
  <c r="BD22"/>
  <c r="BC22"/>
  <c r="BB22"/>
  <c r="G22"/>
  <c r="BA22" s="1"/>
  <c r="BE21"/>
  <c r="BD21"/>
  <c r="BC21"/>
  <c r="BB21"/>
  <c r="G21"/>
  <c r="BA21" s="1"/>
  <c r="BE20"/>
  <c r="BD20"/>
  <c r="BC20"/>
  <c r="BB20"/>
  <c r="G20"/>
  <c r="BA20" s="1"/>
  <c r="BE19"/>
  <c r="BD19"/>
  <c r="BC19"/>
  <c r="BB19"/>
  <c r="G19"/>
  <c r="BA19" s="1"/>
  <c r="BE18"/>
  <c r="BD18"/>
  <c r="BC18"/>
  <c r="BB18"/>
  <c r="G18"/>
  <c r="BA18" s="1"/>
  <c r="BE17"/>
  <c r="BD17"/>
  <c r="BC17"/>
  <c r="BB17"/>
  <c r="G17"/>
  <c r="BA17" s="1"/>
  <c r="BE16"/>
  <c r="BD16"/>
  <c r="BD23" s="1"/>
  <c r="H9" i="2" s="1"/>
  <c r="BC16" i="3"/>
  <c r="BB16"/>
  <c r="BB23" s="1"/>
  <c r="F9" i="2" s="1"/>
  <c r="G16" i="3"/>
  <c r="BA16" s="1"/>
  <c r="BA23" s="1"/>
  <c r="E9" i="2" s="1"/>
  <c r="B9"/>
  <c r="A9"/>
  <c r="BE23" i="3"/>
  <c r="I9" i="2" s="1"/>
  <c r="BC23" i="3"/>
  <c r="G9" i="2" s="1"/>
  <c r="C23" i="3"/>
  <c r="BE13"/>
  <c r="BD13"/>
  <c r="BC13"/>
  <c r="BB13"/>
  <c r="G13"/>
  <c r="BA13" s="1"/>
  <c r="BE12"/>
  <c r="BD12"/>
  <c r="BD14" s="1"/>
  <c r="H8" i="2" s="1"/>
  <c r="BC12" i="3"/>
  <c r="BB12"/>
  <c r="BB14" s="1"/>
  <c r="F8" i="2" s="1"/>
  <c r="G12" i="3"/>
  <c r="BA12" s="1"/>
  <c r="BA14" s="1"/>
  <c r="E8" i="2" s="1"/>
  <c r="B8"/>
  <c r="A8"/>
  <c r="BE14" i="3"/>
  <c r="I8" i="2" s="1"/>
  <c r="BC14" i="3"/>
  <c r="G8" i="2" s="1"/>
  <c r="C14" i="3"/>
  <c r="BE9"/>
  <c r="BD9"/>
  <c r="BC9"/>
  <c r="BB9"/>
  <c r="G9"/>
  <c r="BA9" s="1"/>
  <c r="BE8"/>
  <c r="BD8"/>
  <c r="BD10" s="1"/>
  <c r="H7" i="2" s="1"/>
  <c r="H19" s="1"/>
  <c r="C17" i="1" s="1"/>
  <c r="BC8" i="3"/>
  <c r="BB8"/>
  <c r="BB10" s="1"/>
  <c r="F7" i="2" s="1"/>
  <c r="F19" s="1"/>
  <c r="C16" i="1" s="1"/>
  <c r="G8" i="3"/>
  <c r="BA8" s="1"/>
  <c r="BA10" s="1"/>
  <c r="E7" i="2" s="1"/>
  <c r="E19" s="1"/>
  <c r="B7"/>
  <c r="A7"/>
  <c r="BE10" i="3"/>
  <c r="I7" i="2" s="1"/>
  <c r="I19" s="1"/>
  <c r="C21" i="1" s="1"/>
  <c r="BC10" i="3"/>
  <c r="G7" i="2" s="1"/>
  <c r="G19" s="1"/>
  <c r="C18" i="1" s="1"/>
  <c r="C10" i="3"/>
  <c r="E4"/>
  <c r="C4"/>
  <c r="F3"/>
  <c r="C3"/>
  <c r="C2" i="2"/>
  <c r="C1"/>
  <c r="C33" i="1"/>
  <c r="F33" s="1"/>
  <c r="C31"/>
  <c r="C9"/>
  <c r="G7"/>
  <c r="D2"/>
  <c r="C2"/>
  <c r="G31" i="2" l="1"/>
  <c r="I31" s="1"/>
  <c r="G30"/>
  <c r="I30" s="1"/>
  <c r="G21" i="1" s="1"/>
  <c r="G29" i="2"/>
  <c r="I29" s="1"/>
  <c r="G20" i="1" s="1"/>
  <c r="G28" i="2"/>
  <c r="I28" s="1"/>
  <c r="G19" i="1" s="1"/>
  <c r="G27" i="2"/>
  <c r="I27" s="1"/>
  <c r="G18" i="1" s="1"/>
  <c r="G26" i="2"/>
  <c r="I26" s="1"/>
  <c r="G17" i="1" s="1"/>
  <c r="G25" i="2"/>
  <c r="I25" s="1"/>
  <c r="G16" i="1" s="1"/>
  <c r="G24" i="2"/>
  <c r="I24" s="1"/>
  <c r="C15" i="1"/>
  <c r="C19" s="1"/>
  <c r="C22" s="1"/>
  <c r="G10" i="3"/>
  <c r="G14"/>
  <c r="G23"/>
  <c r="G26"/>
  <c r="G31"/>
  <c r="G42"/>
  <c r="G56"/>
  <c r="G59"/>
  <c r="G64"/>
  <c r="G75"/>
  <c r="G78"/>
  <c r="G15" i="1" l="1"/>
  <c r="H32" i="2"/>
  <c r="G23" i="1" s="1"/>
  <c r="G22" s="1"/>
  <c r="C23" l="1"/>
  <c r="F30" s="1"/>
  <c r="F31" l="1"/>
  <c r="F34" s="1"/>
</calcChain>
</file>

<file path=xl/sharedStrings.xml><?xml version="1.0" encoding="utf-8"?>
<sst xmlns="http://schemas.openxmlformats.org/spreadsheetml/2006/main" count="309" uniqueCount="218">
  <si>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</si>
  <si>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</si>
  <si>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</si>
  <si>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</si>
  <si>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</si>
  <si>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</si>
  <si>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</si>
  <si>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</si>
  <si>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</si>
  <si>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</si>
  <si>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</si>
  <si>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</si>
  <si>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</si>
  <si>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</si>
  <si>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</si>
  <si>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</si>
  <si>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</si>
  <si>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</si>
  <si>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</si>
  <si>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</si>
  <si>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</si>
  <si>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</si>
  <si>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</si>
  <si>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</si>
  <si>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</si>
  <si>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</si>
  <si>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</si>
  <si>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</si>
  <si>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</si>
  <si>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</si>
  <si>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</si>
  <si>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</si>
  <si>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</si>
  <si>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</si>
  <si>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</si>
  <si>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</si>
  <si>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</si>
  <si>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</si>
  <si>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</si>
  <si>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</si>
  <si>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</si>
  <si>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</si>
  <si>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</si>
  <si>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</si>
  <si>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</si>
  <si>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</si>
  <si>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</si>
  <si>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</si>
  <si>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</si>
  <si>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</si>
  <si>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</si>
  <si>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</si>
  <si>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</si>
  <si>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</si>
  <si>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</si>
  <si>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</si>
  <si>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</si>
  <si>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</si>
  <si>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</si>
  <si>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</si>
  <si>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</si>
  <si>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</si>
  <si>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</si>
  <si>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</si>
  <si>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</si>
  <si>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</si>
  <si>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</si>
  <si>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</si>
  <si>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</si>
  <si>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</si>
  <si>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</si>
  <si>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</si>
  <si>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</si>
  <si>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</si>
  <si>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SLEPÝ ROZPOČET</t>
  </si>
  <si>
    <t>Slepý rozpočet</t>
  </si>
  <si>
    <t>Mírové náměstí 75/59, Úštěk</t>
  </si>
  <si>
    <t>01</t>
  </si>
  <si>
    <t>Oprava fasády, výměna výplní otvorů - dvorní část</t>
  </si>
  <si>
    <t>Úštěk</t>
  </si>
  <si>
    <t>31</t>
  </si>
  <si>
    <t>Zdi podpěrné a volné</t>
  </si>
  <si>
    <t>279232511R00</t>
  </si>
  <si>
    <t xml:space="preserve">Postupná podezdívka základového zdiva cihlami </t>
  </si>
  <si>
    <t>m3</t>
  </si>
  <si>
    <t>975022251R00</t>
  </si>
  <si>
    <t xml:space="preserve">Podchycení zdiva výztuhou do 3 m,zdi 45 cm do 5 m </t>
  </si>
  <si>
    <t>m</t>
  </si>
  <si>
    <t>61</t>
  </si>
  <si>
    <t>Upravy povrchů vnitřní</t>
  </si>
  <si>
    <t>610991111R00</t>
  </si>
  <si>
    <t xml:space="preserve">Zakrývání výplní vnitřních otvorů </t>
  </si>
  <si>
    <t>m2</t>
  </si>
  <si>
    <t>612425931R00</t>
  </si>
  <si>
    <t xml:space="preserve">Omítka vápenná vnitřního ostění - štuková </t>
  </si>
  <si>
    <t>62</t>
  </si>
  <si>
    <t>Úpravy povrchů vnější</t>
  </si>
  <si>
    <t>620991121R00</t>
  </si>
  <si>
    <t xml:space="preserve">Zakrývání výplní vnějších otvorů z lešení </t>
  </si>
  <si>
    <t>622422522R00</t>
  </si>
  <si>
    <t xml:space="preserve">Oprava vněj. omítek II,do 50%, štuk na 100% plochy </t>
  </si>
  <si>
    <t>622424522R00</t>
  </si>
  <si>
    <t xml:space="preserve">Oprava vněj. omítek IV,do 50%, štuk na 100% plochy </t>
  </si>
  <si>
    <t>622471317R00</t>
  </si>
  <si>
    <t xml:space="preserve">Nátěr nebo nástřik stěn vnějších, složitost 1 - 2 </t>
  </si>
  <si>
    <t>622471318R00</t>
  </si>
  <si>
    <t xml:space="preserve">Nátěr nebo nástřik stěn vnějších, složitost 3 - 4 </t>
  </si>
  <si>
    <t>622904112R00</t>
  </si>
  <si>
    <t xml:space="preserve">Očištění fasád tlakovou vodou složitost 1 - 2 </t>
  </si>
  <si>
    <t>622904115R00</t>
  </si>
  <si>
    <t xml:space="preserve">Očištění fasád tlakovou vodou složitost 3 - 5 </t>
  </si>
  <si>
    <t>63</t>
  </si>
  <si>
    <t>Podlahy a podlahové konstrukce</t>
  </si>
  <si>
    <t>631313611R00</t>
  </si>
  <si>
    <t xml:space="preserve">Mazanina betonová tl. 8 - 12 cm C 16/20 </t>
  </si>
  <si>
    <t>64</t>
  </si>
  <si>
    <t>Výplně otvorů</t>
  </si>
  <si>
    <t>641952211R00</t>
  </si>
  <si>
    <t xml:space="preserve">Osazení rámů okenních dřevěných, plocha do 2,5 m2 </t>
  </si>
  <si>
    <t>kus</t>
  </si>
  <si>
    <t>641960000R00</t>
  </si>
  <si>
    <t xml:space="preserve">Těsnění spár otvorových prvků PU pěnou </t>
  </si>
  <si>
    <t>642952121R00</t>
  </si>
  <si>
    <t xml:space="preserve">Dodatečné osaz.dřev.zárubní hoblovan.,pl.do 2,5 m2 </t>
  </si>
  <si>
    <t>94</t>
  </si>
  <si>
    <t>Lešení a stavební výtahy</t>
  </si>
  <si>
    <t>941941051R00</t>
  </si>
  <si>
    <t xml:space="preserve">Montáž lešení leh.řad.s podlahami,š.1,5 m, H 10 m </t>
  </si>
  <si>
    <t>941941391R00</t>
  </si>
  <si>
    <t xml:space="preserve">Příplatek za každý měsíc použití lešení k pol.1051 </t>
  </si>
  <si>
    <t>941941851R00</t>
  </si>
  <si>
    <t xml:space="preserve">Demontáž lešení leh.řad.s podlahami,š.1,5 m,H 10 m </t>
  </si>
  <si>
    <t>944944011R00</t>
  </si>
  <si>
    <t xml:space="preserve">Montáž ochranné sítě z umělých vláken </t>
  </si>
  <si>
    <t>944944031R00</t>
  </si>
  <si>
    <t xml:space="preserve">Příplatek za každý měsíc použití sítí k pol. 4011 </t>
  </si>
  <si>
    <t>944944081R00</t>
  </si>
  <si>
    <t xml:space="preserve">Demontáž ochranné sítě z umělých vláken </t>
  </si>
  <si>
    <t>944945012R00</t>
  </si>
  <si>
    <t xml:space="preserve">Montáž záchytné stříšky H 4,5 m, šířky do 2 m </t>
  </si>
  <si>
    <t>944945812R00</t>
  </si>
  <si>
    <t xml:space="preserve">Demontáž záchytné stříšky H 4,5 m, šířky do 2 m </t>
  </si>
  <si>
    <t>R1</t>
  </si>
  <si>
    <t>Založení lešení na sousedním pozemku na střeše</t>
  </si>
  <si>
    <t>96</t>
  </si>
  <si>
    <t>Bourání konstrukcí</t>
  </si>
  <si>
    <t>962032231R00</t>
  </si>
  <si>
    <t xml:space="preserve">Bourání zdiva z cihel pálených na MVC </t>
  </si>
  <si>
    <t>965042231R00</t>
  </si>
  <si>
    <t xml:space="preserve">Bourání mazanin betonových tl. nad 10 cm, pl. 4 m2 </t>
  </si>
  <si>
    <t>967031132R00</t>
  </si>
  <si>
    <t xml:space="preserve">Přisekání rovných ostění cihelných na MVC </t>
  </si>
  <si>
    <t>968062245R00</t>
  </si>
  <si>
    <t xml:space="preserve">Vybourání dřevěných rámů oken jednoduch. pl. 2 m2 </t>
  </si>
  <si>
    <t>968072455R00</t>
  </si>
  <si>
    <t xml:space="preserve">Vybourání kovových dveřních zárubní pl. do 2 m2 </t>
  </si>
  <si>
    <t>978015261R00</t>
  </si>
  <si>
    <t xml:space="preserve">Otlučení omítek vnějších MVC v složit.1-4 do 50 % </t>
  </si>
  <si>
    <t>979081111R00</t>
  </si>
  <si>
    <t xml:space="preserve">Odvoz suti a vybour. hmot na skládku do 1 km </t>
  </si>
  <si>
    <t>t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</si>
  <si>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</si>
  <si>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</si>
  <si>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</si>
  <si>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</si>
  <si>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</si>
  <si>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</si>
  <si>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979086112R00</t>
  </si>
  <si>
    <t xml:space="preserve">Nakládání suti a vybouraných hmot </t>
  </si>
  <si>
    <t>979990001R00</t>
  </si>
  <si>
    <t xml:space="preserve">Poplatek za skládku stavební suti </t>
  </si>
  <si>
    <t>99</t>
  </si>
  <si>
    <t>Staveništní přesun hmot</t>
  </si>
  <si>
    <t>999281111R00</t>
  </si>
  <si>
    <t xml:space="preserve">Přesun hmot pro opravy a údržbu do výšky 25 m </t>
  </si>
  <si>
    <t>764</t>
  </si>
  <si>
    <t>Konstrukce klempířské</t>
  </si>
  <si>
    <t>764454802R00</t>
  </si>
  <si>
    <t xml:space="preserve">Demontáž odpadních trub kruhových,D 120 mm </t>
  </si>
  <si>
    <t>764554491R00</t>
  </si>
  <si>
    <t xml:space="preserve">Montáž trub Ti Zn odpadních kruhových </t>
  </si>
  <si>
    <t>998764102R00</t>
  </si>
  <si>
    <t xml:space="preserve">Přesun hmot pro klempířské konstr., výšky do 12 m </t>
  </si>
  <si>
    <t>766</t>
  </si>
  <si>
    <t>Konstrukce truhlářské</t>
  </si>
  <si>
    <t>766621264R00</t>
  </si>
  <si>
    <t xml:space="preserve">Okna komplet. jednoduchá do rámů pl. nad 1,5 m2 </t>
  </si>
  <si>
    <t>766661122R00</t>
  </si>
  <si>
    <t xml:space="preserve">Montáž dveří do zárubně,otevíravých 1kř.nad 0,8 m </t>
  </si>
  <si>
    <t>R01</t>
  </si>
  <si>
    <t>Dodávka - okno dřevěné vnější 1400/1400 vč. zasklení, kování, povrchové úpravy</t>
  </si>
  <si>
    <t>R02</t>
  </si>
  <si>
    <t>Dodávka - okno dřevěné vnější 900/1400 vč. zasklení, kování, povrchové úpravy</t>
  </si>
  <si>
    <t>R03</t>
  </si>
  <si>
    <t>Dodávka - okno dřevěné vnější 900/1500 vč. zasklení, kování, povrchové úpravy</t>
  </si>
  <si>
    <t>R04</t>
  </si>
  <si>
    <t>Dodávka - okno dřevěné vnější 900/1200 vč. zasklení, kování, povrchové úpravy</t>
  </si>
  <si>
    <t>R05</t>
  </si>
  <si>
    <t>Dodávka - okno dřevěné vnější 900/2000 vč. zasklení, kování, povrchové úpravy</t>
  </si>
  <si>
    <t>R06</t>
  </si>
  <si>
    <t>Dodávka - dveře dřevěné vč. zárubně 900/2000 vč. kování, povrchové úpravy</t>
  </si>
  <si>
    <t>998766102R00</t>
  </si>
  <si>
    <t xml:space="preserve">Přesun hmot pro truhlářské konstr., výšky do 12 m </t>
  </si>
  <si>
    <t>767</t>
  </si>
  <si>
    <t>Konstrukce zámečnické</t>
  </si>
  <si>
    <t xml:space="preserve">Demontáž a zpětná montáž schodiťového zábradlí </t>
  </si>
  <si>
    <t>784</t>
  </si>
  <si>
    <t>Malby</t>
  </si>
  <si>
    <t>784195112R00</t>
  </si>
  <si>
    <t xml:space="preserve">Malba tekutá Primalex Standard, bílá, 2 x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</si>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</sst>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0.0"/>
    <numFmt numFmtId="166" formatCode="#,##0\ &quot;Kč&quot;"/>
  </numFmts>
  <fonts count="20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4" fillId="2" borderId="9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8" fillId="0" borderId="0" xfId="0" applyFont="1"/>
    <xf numFmtId="0" fontId="0" fillId="0" borderId="0" xfId="0" applyAlignment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49" fontId="4" fillId="0" borderId="45" xfId="1" applyNumberFormat="1" applyFont="1" applyBorder="1"/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49" fontId="4" fillId="0" borderId="50" xfId="1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0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1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49" fontId="3" fillId="0" borderId="48" xfId="1" applyNumberFormat="1" applyFont="1" applyBorder="1" applyAlignment="1">
      <alignment horizontal="center"/>
    </xf>
    <xf numFmtId="0" fontId="3" fillId="0" borderId="50" xfId="1" applyFont="1" applyBorder="1"/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" fillId="0" borderId="0" xfId="1" applyNumberFormat="1"/>
    <xf numFmtId="0" fontId="15" fillId="0" borderId="0" xfId="1" applyFont="1"/>
    <xf numFmtId="0" fontId="16" fillId="0" borderId="59" xfId="1" applyFont="1" applyBorder="1" applyAlignment="1">
      <alignment horizontal="center" vertical="top"/>
    </xf>
    <xf numFmtId="49" fontId="16" fillId="0" borderId="59" xfId="1" applyNumberFormat="1" applyFont="1" applyBorder="1" applyAlignment="1">
      <alignment horizontal="left" vertical="top"/>
    </xf>
    <xf numFmtId="0" fontId="16" fillId="0" borderId="59" xfId="1" applyFont="1" applyBorder="1" applyAlignment="1">
      <alignment vertical="top" wrapText="1"/>
    </xf>
    <xf numFmtId="49" fontId="16" fillId="0" borderId="59" xfId="1" applyNumberFormat="1" applyFont="1" applyBorder="1" applyAlignment="1">
      <alignment horizontal="center" shrinkToFit="1"/>
    </xf>
    <xf numFmtId="4" fontId="16" fillId="0" borderId="59" xfId="1" applyNumberFormat="1" applyFont="1" applyBorder="1" applyAlignment="1">
      <alignment horizontal="right"/>
    </xf>
    <xf numFmtId="4" fontId="16" fillId="0" borderId="59" xfId="1" applyNumberFormat="1" applyFont="1" applyBorder="1"/>
    <xf numFmtId="0" fontId="3" fillId="2" borderId="10" xfId="1" applyFont="1" applyFill="1" applyBorder="1" applyAlignment="1">
      <alignment horizontal="center"/>
    </xf>
    <xf numFmtId="49" fontId="17" fillId="2" borderId="10" xfId="1" applyNumberFormat="1" applyFont="1" applyFill="1" applyBorder="1" applyAlignment="1">
      <alignment horizontal="left"/>
    </xf>
    <xf numFmtId="0" fontId="17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" fillId="0" borderId="0" xfId="1" applyNumberFormat="1"/>
    <xf numFmtId="0" fontId="1" fillId="0" borderId="0" xfId="1" applyBorder="1"/>
    <xf numFmtId="0" fontId="18" fillId="0" borderId="0" xfId="1" applyFont="1" applyAlignment="1"/>
    <xf numFmtId="0" fontId="1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1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>
      <selection activeCell="G11" sqref="G1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>
      <c r="A1" s="1" t="s">
        <v>74</v>
      </c>
      <c r="B1" s="2"/>
      <c r="C1" s="2"/>
      <c r="D1" s="2"/>
      <c r="E1" s="2"/>
      <c r="F1" s="2"/>
      <c r="G1" s="2"/>
    </row>
    <row r="2" spans="1:57" ht="12.75" customHeight="1">
      <c r="A2" s="3" t="s">
        <v>0</v>
      </c>
      <c r="B2" s="4"/>
      <c r="C2" s="5">
        <f>Rekapitulace!H1</f>
        <v>0</v>
      </c>
      <c r="D2" s="5" t="str">
        <f>Rekapitulace!G2</f>
        <v>Úštěk</v>
      </c>
      <c r="E2" s="6"/>
      <c r="F2" s="7" t="s">
        <v>1</v>
      </c>
      <c r="G2" s="8"/>
    </row>
    <row r="3" spans="1:57" ht="3" hidden="1" customHeight="1">
      <c r="A3" s="9"/>
      <c r="B3" s="10"/>
      <c r="C3" s="11"/>
      <c r="D3" s="11"/>
      <c r="E3" s="12"/>
      <c r="F3" s="13"/>
      <c r="G3" s="14"/>
    </row>
    <row r="4" spans="1:57" ht="12" customHeight="1">
      <c r="A4" s="15" t="s">
        <v>2</v>
      </c>
      <c r="B4" s="10"/>
      <c r="C4" s="11" t="s">
        <v>3</v>
      </c>
      <c r="D4" s="11"/>
      <c r="E4" s="12"/>
      <c r="F4" s="13" t="s">
        <v>4</v>
      </c>
      <c r="G4" s="16"/>
    </row>
    <row r="5" spans="1:57" ht="12.95" customHeight="1">
      <c r="A5" s="17" t="s">
        <v>77</v>
      </c>
      <c r="B5" s="18"/>
      <c r="C5" s="19" t="s">
        <v>78</v>
      </c>
      <c r="D5" s="20"/>
      <c r="E5" s="18"/>
      <c r="F5" s="13" t="s">
        <v>6</v>
      </c>
      <c r="G5" s="14"/>
    </row>
    <row r="6" spans="1:57" ht="12.95" customHeight="1">
      <c r="A6" s="15" t="s">
        <v>7</v>
      </c>
      <c r="B6" s="10"/>
      <c r="C6" s="11" t="s">
        <v>8</v>
      </c>
      <c r="D6" s="11"/>
      <c r="E6" s="12"/>
      <c r="F6" s="21" t="s">
        <v>9</v>
      </c>
      <c r="G6" s="22"/>
      <c r="O6" s="23"/>
    </row>
    <row r="7" spans="1:57" ht="12.95" customHeight="1">
      <c r="A7" s="24"/>
      <c r="B7" s="25"/>
      <c r="C7" s="26" t="s">
        <v>76</v>
      </c>
      <c r="D7" s="27"/>
      <c r="E7" s="27"/>
      <c r="F7" s="28" t="s">
        <v>10</v>
      </c>
      <c r="G7" s="22">
        <f>IF(PocetMJ=0,,ROUND((F30+F32)/PocetMJ,1))</f>
        <v>0</v>
      </c>
    </row>
    <row r="8" spans="1:57">
      <c r="A8" s="29" t="s">
        <v>11</v>
      </c>
      <c r="B8" s="13"/>
      <c r="C8" s="30"/>
      <c r="D8" s="30"/>
      <c r="E8" s="31"/>
      <c r="F8" s="32" t="s">
        <v>12</v>
      </c>
      <c r="G8" s="33"/>
      <c r="H8" s="34"/>
      <c r="I8" s="35"/>
    </row>
    <row r="9" spans="1:57">
      <c r="A9" s="29" t="s">
        <v>13</v>
      </c>
      <c r="B9" s="13"/>
      <c r="C9" s="30">
        <f>Projektant</f>
        <v>0</v>
      </c>
      <c r="D9" s="30"/>
      <c r="E9" s="31"/>
      <c r="F9" s="13"/>
      <c r="G9" s="36"/>
      <c r="H9" s="37"/>
    </row>
    <row r="10" spans="1:57">
      <c r="A10" s="29" t="s">
        <v>14</v>
      </c>
      <c r="B10" s="13"/>
      <c r="C10" s="30"/>
      <c r="D10" s="30"/>
      <c r="E10" s="30"/>
      <c r="F10" s="38"/>
      <c r="G10" s="39"/>
      <c r="H10" s="40"/>
    </row>
    <row r="11" spans="1:57" ht="13.5" customHeight="1">
      <c r="A11" s="29" t="s">
        <v>15</v>
      </c>
      <c r="B11" s="13"/>
      <c r="C11" s="30"/>
      <c r="D11" s="30"/>
      <c r="E11" s="30"/>
      <c r="F11" s="41" t="s">
        <v>16</v>
      </c>
      <c r="G11" s="42"/>
      <c r="H11" s="37"/>
      <c r="BA11" s="43"/>
      <c r="BB11" s="43"/>
      <c r="BC11" s="43"/>
      <c r="BD11" s="43"/>
      <c r="BE11" s="43"/>
    </row>
    <row r="12" spans="1:57" ht="12.75" customHeight="1">
      <c r="A12" s="44" t="s">
        <v>17</v>
      </c>
      <c r="B12" s="10"/>
      <c r="C12" s="45"/>
      <c r="D12" s="45"/>
      <c r="E12" s="45"/>
      <c r="F12" s="46" t="s">
        <v>18</v>
      </c>
      <c r="G12" s="47"/>
      <c r="H12" s="37"/>
    </row>
    <row r="13" spans="1:57" ht="28.5" customHeight="1" thickBot="1">
      <c r="A13" s="48" t="s">
        <v>19</v>
      </c>
      <c r="B13" s="49"/>
      <c r="C13" s="49"/>
      <c r="D13" s="49"/>
      <c r="E13" s="50"/>
      <c r="F13" s="50"/>
      <c r="G13" s="51"/>
      <c r="H13" s="37"/>
    </row>
    <row r="14" spans="1:57" ht="17.25" customHeight="1" thickBot="1">
      <c r="A14" s="52" t="s">
        <v>20</v>
      </c>
      <c r="B14" s="53"/>
      <c r="C14" s="54"/>
      <c r="D14" s="55" t="s">
        <v>21</v>
      </c>
      <c r="E14" s="56"/>
      <c r="F14" s="56"/>
      <c r="G14" s="54"/>
    </row>
    <row r="15" spans="1:57" ht="15.95" customHeight="1">
      <c r="A15" s="57"/>
      <c r="B15" s="58" t="s">
        <v>22</v>
      </c>
      <c r="C15" s="59">
        <f>HSV</f>
        <v>0</v>
      </c>
      <c r="D15" s="60" t="str">
        <f>Rekapitulace!A24</f>
        <v>Ztížené výrobní podmínky</v>
      </c>
      <c r="E15" s="61"/>
      <c r="F15" s="62"/>
      <c r="G15" s="59">
        <f>Rekapitulace!I24</f>
        <v>0</v>
      </c>
    </row>
    <row r="16" spans="1:57" ht="15.95" customHeight="1">
      <c r="A16" s="57" t="s">
        <v>23</v>
      </c>
      <c r="B16" s="58" t="s">
        <v>24</v>
      </c>
      <c r="C16" s="59">
        <f>PSV</f>
        <v>0</v>
      </c>
      <c r="D16" s="9" t="str">
        <f>Rekapitulace!A25</f>
        <v>Oborová přirážka</v>
      </c>
      <c r="E16" s="63"/>
      <c r="F16" s="64"/>
      <c r="G16" s="59">
        <f>Rekapitulace!I25</f>
        <v>0</v>
      </c>
    </row>
    <row r="17" spans="1:7" ht="15.95" customHeight="1">
      <c r="A17" s="57" t="s">
        <v>25</v>
      </c>
      <c r="B17" s="58" t="s">
        <v>26</v>
      </c>
      <c r="C17" s="59">
        <f>Mont</f>
        <v>0</v>
      </c>
      <c r="D17" s="9" t="str">
        <f>Rekapitulace!A26</f>
        <v>Přesun stavebních kapacit</v>
      </c>
      <c r="E17" s="63"/>
      <c r="F17" s="64"/>
      <c r="G17" s="59">
        <f>Rekapitulace!I26</f>
        <v>0</v>
      </c>
    </row>
    <row r="18" spans="1:7" ht="15.95" customHeight="1">
      <c r="A18" s="65" t="s">
        <v>27</v>
      </c>
      <c r="B18" s="66" t="s">
        <v>28</v>
      </c>
      <c r="C18" s="59">
        <f>Dodavka</f>
        <v>0</v>
      </c>
      <c r="D18" s="9" t="str">
        <f>Rekapitulace!A27</f>
        <v>Mimostaveništní doprava</v>
      </c>
      <c r="E18" s="63"/>
      <c r="F18" s="64"/>
      <c r="G18" s="59">
        <f>Rekapitulace!I27</f>
        <v>0</v>
      </c>
    </row>
    <row r="19" spans="1:7" ht="15.95" customHeight="1">
      <c r="A19" s="67" t="s">
        <v>29</v>
      </c>
      <c r="B19" s="58"/>
      <c r="C19" s="59">
        <f>SUM(C15:C18)</f>
        <v>0</v>
      </c>
      <c r="D19" s="9" t="str">
        <f>Rekapitulace!A28</f>
        <v>Zařízení staveniště</v>
      </c>
      <c r="E19" s="63"/>
      <c r="F19" s="64"/>
      <c r="G19" s="59">
        <f>Rekapitulace!I28</f>
        <v>0</v>
      </c>
    </row>
    <row r="20" spans="1:7" ht="15.95" customHeight="1">
      <c r="A20" s="67"/>
      <c r="B20" s="58"/>
      <c r="C20" s="59"/>
      <c r="D20" s="9" t="str">
        <f>Rekapitulace!A29</f>
        <v>Provoz investora</v>
      </c>
      <c r="E20" s="63"/>
      <c r="F20" s="64"/>
      <c r="G20" s="59">
        <f>Rekapitulace!I29</f>
        <v>0</v>
      </c>
    </row>
    <row r="21" spans="1:7" ht="15.95" customHeight="1">
      <c r="A21" s="67" t="s">
        <v>30</v>
      </c>
      <c r="B21" s="58"/>
      <c r="C21" s="59">
        <f>HZS</f>
        <v>0</v>
      </c>
      <c r="D21" s="9" t="str">
        <f>Rekapitulace!A30</f>
        <v>Kompletační činnost (IČD)</v>
      </c>
      <c r="E21" s="63"/>
      <c r="F21" s="64"/>
      <c r="G21" s="59">
        <f>Rekapitulace!I30</f>
        <v>0</v>
      </c>
    </row>
    <row r="22" spans="1:7" ht="15.95" customHeight="1">
      <c r="A22" s="68" t="s">
        <v>31</v>
      </c>
      <c r="B22" s="69"/>
      <c r="C22" s="59">
        <f>C19+C21</f>
        <v>0</v>
      </c>
      <c r="D22" s="9" t="s">
        <v>32</v>
      </c>
      <c r="E22" s="63"/>
      <c r="F22" s="64"/>
      <c r="G22" s="59">
        <f>G23-SUM(G15:G21)</f>
        <v>0</v>
      </c>
    </row>
    <row r="23" spans="1:7" ht="15.95" customHeight="1" thickBot="1">
      <c r="A23" s="70" t="s">
        <v>33</v>
      </c>
      <c r="B23" s="71"/>
      <c r="C23" s="72">
        <f>C22+G23</f>
        <v>0</v>
      </c>
      <c r="D23" s="73" t="s">
        <v>34</v>
      </c>
      <c r="E23" s="74"/>
      <c r="F23" s="75"/>
      <c r="G23" s="59">
        <f>VRN</f>
        <v>0</v>
      </c>
    </row>
    <row r="24" spans="1:7">
      <c r="A24" s="76" t="s">
        <v>35</v>
      </c>
      <c r="B24" s="77"/>
      <c r="C24" s="78"/>
      <c r="D24" s="77" t="s">
        <v>36</v>
      </c>
      <c r="E24" s="77"/>
      <c r="F24" s="79" t="s">
        <v>37</v>
      </c>
      <c r="G24" s="80"/>
    </row>
    <row r="25" spans="1:7">
      <c r="A25" s="68" t="s">
        <v>38</v>
      </c>
      <c r="B25" s="69"/>
      <c r="C25" s="81"/>
      <c r="D25" s="69" t="s">
        <v>38</v>
      </c>
      <c r="E25" s="82"/>
      <c r="F25" s="83" t="s">
        <v>38</v>
      </c>
      <c r="G25" s="84"/>
    </row>
    <row r="26" spans="1:7" ht="37.5" customHeight="1">
      <c r="A26" s="68" t="s">
        <v>39</v>
      </c>
      <c r="B26" s="85"/>
      <c r="C26" s="81"/>
      <c r="D26" s="69" t="s">
        <v>39</v>
      </c>
      <c r="E26" s="82"/>
      <c r="F26" s="83" t="s">
        <v>39</v>
      </c>
      <c r="G26" s="84"/>
    </row>
    <row r="27" spans="1:7">
      <c r="A27" s="68"/>
      <c r="B27" s="86"/>
      <c r="C27" s="81"/>
      <c r="D27" s="69"/>
      <c r="E27" s="82"/>
      <c r="F27" s="83"/>
      <c r="G27" s="84"/>
    </row>
    <row r="28" spans="1:7">
      <c r="A28" s="68" t="s">
        <v>40</v>
      </c>
      <c r="B28" s="69"/>
      <c r="C28" s="81"/>
      <c r="D28" s="83" t="s">
        <v>41</v>
      </c>
      <c r="E28" s="81"/>
      <c r="F28" s="87" t="s">
        <v>41</v>
      </c>
      <c r="G28" s="84"/>
    </row>
    <row r="29" spans="1:7" ht="69" customHeight="1">
      <c r="A29" s="68"/>
      <c r="B29" s="69"/>
      <c r="C29" s="88"/>
      <c r="D29" s="89"/>
      <c r="E29" s="88"/>
      <c r="F29" s="69"/>
      <c r="G29" s="84"/>
    </row>
    <row r="30" spans="1:7">
      <c r="A30" s="90" t="s">
        <v>42</v>
      </c>
      <c r="B30" s="91"/>
      <c r="C30" s="92">
        <v>15</v>
      </c>
      <c r="D30" s="91" t="s">
        <v>43</v>
      </c>
      <c r="E30" s="93"/>
      <c r="F30" s="94">
        <f>C23-F32</f>
        <v>0</v>
      </c>
      <c r="G30" s="95"/>
    </row>
    <row r="31" spans="1:7">
      <c r="A31" s="90" t="s">
        <v>44</v>
      </c>
      <c r="B31" s="91"/>
      <c r="C31" s="92">
        <f>SazbaDPH1</f>
        <v>15</v>
      </c>
      <c r="D31" s="91" t="s">
        <v>45</v>
      </c>
      <c r="E31" s="93"/>
      <c r="F31" s="94">
        <f>ROUND(PRODUCT(F30,C31/100),0)</f>
        <v>0</v>
      </c>
      <c r="G31" s="95"/>
    </row>
    <row r="32" spans="1:7">
      <c r="A32" s="90" t="s">
        <v>42</v>
      </c>
      <c r="B32" s="91"/>
      <c r="C32" s="92">
        <v>0</v>
      </c>
      <c r="D32" s="91" t="s">
        <v>45</v>
      </c>
      <c r="E32" s="93"/>
      <c r="F32" s="94">
        <v>0</v>
      </c>
      <c r="G32" s="95"/>
    </row>
    <row r="33" spans="1:8">
      <c r="A33" s="90" t="s">
        <v>44</v>
      </c>
      <c r="B33" s="96"/>
      <c r="C33" s="97">
        <f>SazbaDPH2</f>
        <v>0</v>
      </c>
      <c r="D33" s="91" t="s">
        <v>45</v>
      </c>
      <c r="E33" s="64"/>
      <c r="F33" s="94">
        <f>ROUND(PRODUCT(F32,C33/100),0)</f>
        <v>0</v>
      </c>
      <c r="G33" s="95"/>
    </row>
    <row r="34" spans="1:8" s="103" customFormat="1" ht="19.5" customHeight="1" thickBot="1">
      <c r="A34" s="98" t="s">
        <v>46</v>
      </c>
      <c r="B34" s="99"/>
      <c r="C34" s="99"/>
      <c r="D34" s="99"/>
      <c r="E34" s="100"/>
      <c r="F34" s="101">
        <f>ROUND(SUM(F30:F33),0)</f>
        <v>0</v>
      </c>
      <c r="G34" s="102"/>
    </row>
    <row r="36" spans="1:8">
      <c r="A36" s="104" t="s">
        <v>47</v>
      </c>
      <c r="B36" s="104"/>
      <c r="C36" s="104"/>
      <c r="D36" s="104"/>
      <c r="E36" s="104"/>
      <c r="F36" s="104"/>
      <c r="G36" s="104"/>
      <c r="H36" t="s">
        <v>5</v>
      </c>
    </row>
    <row r="37" spans="1:8" ht="14.25" customHeight="1">
      <c r="A37" s="104"/>
      <c r="B37" s="105"/>
      <c r="C37" s="105"/>
      <c r="D37" s="105"/>
      <c r="E37" s="105"/>
      <c r="F37" s="105"/>
      <c r="G37" s="105"/>
      <c r="H37" t="s">
        <v>5</v>
      </c>
    </row>
    <row r="38" spans="1:8" ht="12.75" customHeight="1">
      <c r="A38" s="106"/>
      <c r="B38" s="105"/>
      <c r="C38" s="105"/>
      <c r="D38" s="105"/>
      <c r="E38" s="105"/>
      <c r="F38" s="105"/>
      <c r="G38" s="105"/>
      <c r="H38" t="s">
        <v>5</v>
      </c>
    </row>
    <row r="39" spans="1:8">
      <c r="A39" s="106"/>
      <c r="B39" s="105"/>
      <c r="C39" s="105"/>
      <c r="D39" s="105"/>
      <c r="E39" s="105"/>
      <c r="F39" s="105"/>
      <c r="G39" s="105"/>
      <c r="H39" t="s">
        <v>5</v>
      </c>
    </row>
    <row r="40" spans="1:8">
      <c r="A40" s="106"/>
      <c r="B40" s="105"/>
      <c r="C40" s="105"/>
      <c r="D40" s="105"/>
      <c r="E40" s="105"/>
      <c r="F40" s="105"/>
      <c r="G40" s="105"/>
      <c r="H40" t="s">
        <v>5</v>
      </c>
    </row>
    <row r="41" spans="1:8">
      <c r="A41" s="106"/>
      <c r="B41" s="105"/>
      <c r="C41" s="105"/>
      <c r="D41" s="105"/>
      <c r="E41" s="105"/>
      <c r="F41" s="105"/>
      <c r="G41" s="105"/>
      <c r="H41" t="s">
        <v>5</v>
      </c>
    </row>
    <row r="42" spans="1:8">
      <c r="A42" s="106"/>
      <c r="B42" s="105"/>
      <c r="C42" s="105"/>
      <c r="D42" s="105"/>
      <c r="E42" s="105"/>
      <c r="F42" s="105"/>
      <c r="G42" s="105"/>
      <c r="H42" t="s">
        <v>5</v>
      </c>
    </row>
    <row r="43" spans="1:8">
      <c r="A43" s="106"/>
      <c r="B43" s="105"/>
      <c r="C43" s="105"/>
      <c r="D43" s="105"/>
      <c r="E43" s="105"/>
      <c r="F43" s="105"/>
      <c r="G43" s="105"/>
      <c r="H43" t="s">
        <v>5</v>
      </c>
    </row>
    <row r="44" spans="1:8">
      <c r="A44" s="106"/>
      <c r="B44" s="105"/>
      <c r="C44" s="105"/>
      <c r="D44" s="105"/>
      <c r="E44" s="105"/>
      <c r="F44" s="105"/>
      <c r="G44" s="105"/>
      <c r="H44" t="s">
        <v>5</v>
      </c>
    </row>
    <row r="45" spans="1:8" ht="0.75" customHeight="1">
      <c r="A45" s="106"/>
      <c r="B45" s="105"/>
      <c r="C45" s="105"/>
      <c r="D45" s="105"/>
      <c r="E45" s="105"/>
      <c r="F45" s="105"/>
      <c r="G45" s="105"/>
      <c r="H45" t="s">
        <v>5</v>
      </c>
    </row>
    <row r="46" spans="1:8">
      <c r="B46" s="107"/>
      <c r="C46" s="107"/>
      <c r="D46" s="107"/>
      <c r="E46" s="107"/>
      <c r="F46" s="107"/>
      <c r="G46" s="107"/>
    </row>
    <row r="47" spans="1:8">
      <c r="B47" s="107"/>
      <c r="C47" s="107"/>
      <c r="D47" s="107"/>
      <c r="E47" s="107"/>
      <c r="F47" s="107"/>
      <c r="G47" s="107"/>
    </row>
    <row r="48" spans="1:8">
      <c r="B48" s="107"/>
      <c r="C48" s="107"/>
      <c r="D48" s="107"/>
      <c r="E48" s="107"/>
      <c r="F48" s="107"/>
      <c r="G48" s="107"/>
    </row>
    <row r="49" spans="2:7">
      <c r="B49" s="107"/>
      <c r="C49" s="107"/>
      <c r="D49" s="107"/>
      <c r="E49" s="107"/>
      <c r="F49" s="107"/>
      <c r="G49" s="107"/>
    </row>
    <row r="50" spans="2:7">
      <c r="B50" s="107"/>
      <c r="C50" s="107"/>
      <c r="D50" s="107"/>
      <c r="E50" s="107"/>
      <c r="F50" s="107"/>
      <c r="G50" s="107"/>
    </row>
    <row r="51" spans="2:7">
      <c r="B51" s="107"/>
      <c r="C51" s="107"/>
      <c r="D51" s="107"/>
      <c r="E51" s="107"/>
      <c r="F51" s="107"/>
      <c r="G51" s="107"/>
    </row>
    <row r="52" spans="2:7">
      <c r="B52" s="107"/>
      <c r="C52" s="107"/>
      <c r="D52" s="107"/>
      <c r="E52" s="107"/>
      <c r="F52" s="107"/>
      <c r="G52" s="107"/>
    </row>
    <row r="53" spans="2:7">
      <c r="B53" s="107"/>
      <c r="C53" s="107"/>
      <c r="D53" s="107"/>
      <c r="E53" s="107"/>
      <c r="F53" s="107"/>
      <c r="G53" s="107"/>
    </row>
    <row r="54" spans="2:7">
      <c r="B54" s="107"/>
      <c r="C54" s="107"/>
      <c r="D54" s="107"/>
      <c r="E54" s="107"/>
      <c r="F54" s="107"/>
      <c r="G54" s="107"/>
    </row>
    <row r="55" spans="2:7">
      <c r="B55" s="107"/>
      <c r="C55" s="107"/>
      <c r="D55" s="107"/>
      <c r="E55" s="107"/>
      <c r="F55" s="107"/>
      <c r="G55" s="107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83"/>
  <sheetViews>
    <sheetView workbookViewId="0">
      <selection activeCell="H32" sqref="H32:I32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108" t="s">
        <v>48</v>
      </c>
      <c r="B1" s="109"/>
      <c r="C1" s="110" t="str">
        <f>CONCATENATE(cislostavby," ",nazevstavby)</f>
        <v xml:space="preserve"> Mírové náměstí 75/59, Úštěk</v>
      </c>
      <c r="D1" s="111"/>
      <c r="E1" s="112"/>
      <c r="F1" s="111"/>
      <c r="G1" s="113" t="s">
        <v>49</v>
      </c>
      <c r="H1" s="114"/>
      <c r="I1" s="115"/>
    </row>
    <row r="2" spans="1:9" ht="13.5" thickBot="1">
      <c r="A2" s="116" t="s">
        <v>50</v>
      </c>
      <c r="B2" s="117"/>
      <c r="C2" s="118" t="str">
        <f>CONCATENATE(cisloobjektu," ",nazevobjektu)</f>
        <v>01 Oprava fasády, výměna výplní otvorů - dvorní část</v>
      </c>
      <c r="D2" s="119"/>
      <c r="E2" s="120"/>
      <c r="F2" s="119"/>
      <c r="G2" s="121" t="s">
        <v>79</v>
      </c>
      <c r="H2" s="122"/>
      <c r="I2" s="123"/>
    </row>
    <row r="3" spans="1:9" ht="13.5" thickTop="1">
      <c r="A3" s="82"/>
      <c r="B3" s="82"/>
      <c r="C3" s="82"/>
      <c r="D3" s="82"/>
      <c r="E3" s="82"/>
      <c r="F3" s="69"/>
      <c r="G3" s="82"/>
      <c r="H3" s="82"/>
      <c r="I3" s="82"/>
    </row>
    <row r="4" spans="1:9" ht="19.5" customHeight="1">
      <c r="A4" s="124" t="s">
        <v>51</v>
      </c>
      <c r="B4" s="125"/>
      <c r="C4" s="125"/>
      <c r="D4" s="125"/>
      <c r="E4" s="126"/>
      <c r="F4" s="125"/>
      <c r="G4" s="125"/>
      <c r="H4" s="125"/>
      <c r="I4" s="125"/>
    </row>
    <row r="5" spans="1:9" ht="13.5" thickBot="1">
      <c r="A5" s="82"/>
      <c r="B5" s="82"/>
      <c r="C5" s="82"/>
      <c r="D5" s="82"/>
      <c r="E5" s="82"/>
      <c r="F5" s="82"/>
      <c r="G5" s="82"/>
      <c r="H5" s="82"/>
      <c r="I5" s="82"/>
    </row>
    <row r="6" spans="1:9" s="37" customFormat="1" ht="13.5" thickBot="1">
      <c r="A6" s="127"/>
      <c r="B6" s="128" t="s">
        <v>52</v>
      </c>
      <c r="C6" s="128"/>
      <c r="D6" s="129"/>
      <c r="E6" s="130" t="s">
        <v>53</v>
      </c>
      <c r="F6" s="131" t="s">
        <v>54</v>
      </c>
      <c r="G6" s="131" t="s">
        <v>55</v>
      </c>
      <c r="H6" s="131" t="s">
        <v>56</v>
      </c>
      <c r="I6" s="132" t="s">
        <v>30</v>
      </c>
    </row>
    <row r="7" spans="1:9" s="37" customFormat="1">
      <c r="A7" s="218" t="str">
        <f>Položky!B7</f>
        <v>31</v>
      </c>
      <c r="B7" s="133" t="str">
        <f>Položky!C7</f>
        <v>Zdi podpěrné a volné</v>
      </c>
      <c r="C7" s="69"/>
      <c r="D7" s="134"/>
      <c r="E7" s="219">
        <f>Položky!BA10</f>
        <v>0</v>
      </c>
      <c r="F7" s="220">
        <f>Položky!BB10</f>
        <v>0</v>
      </c>
      <c r="G7" s="220">
        <f>Položky!BC10</f>
        <v>0</v>
      </c>
      <c r="H7" s="220">
        <f>Položky!BD10</f>
        <v>0</v>
      </c>
      <c r="I7" s="221">
        <f>Položky!BE10</f>
        <v>0</v>
      </c>
    </row>
    <row r="8" spans="1:9" s="37" customFormat="1">
      <c r="A8" s="218" t="str">
        <f>Položky!B11</f>
        <v>61</v>
      </c>
      <c r="B8" s="133" t="str">
        <f>Položky!C11</f>
        <v>Upravy povrchů vnitřní</v>
      </c>
      <c r="C8" s="69"/>
      <c r="D8" s="134"/>
      <c r="E8" s="219">
        <f>Položky!BA14</f>
        <v>0</v>
      </c>
      <c r="F8" s="220">
        <f>Položky!BB14</f>
        <v>0</v>
      </c>
      <c r="G8" s="220">
        <f>Položky!BC14</f>
        <v>0</v>
      </c>
      <c r="H8" s="220">
        <f>Položky!BD14</f>
        <v>0</v>
      </c>
      <c r="I8" s="221">
        <f>Položky!BE14</f>
        <v>0</v>
      </c>
    </row>
    <row r="9" spans="1:9" s="37" customFormat="1">
      <c r="A9" s="218" t="str">
        <f>Položky!B15</f>
        <v>62</v>
      </c>
      <c r="B9" s="133" t="str">
        <f>Položky!C15</f>
        <v>Úpravy povrchů vnější</v>
      </c>
      <c r="C9" s="69"/>
      <c r="D9" s="134"/>
      <c r="E9" s="219">
        <f>Položky!BA23</f>
        <v>0</v>
      </c>
      <c r="F9" s="220">
        <f>Položky!BB23</f>
        <v>0</v>
      </c>
      <c r="G9" s="220">
        <f>Položky!BC23</f>
        <v>0</v>
      </c>
      <c r="H9" s="220">
        <f>Položky!BD23</f>
        <v>0</v>
      </c>
      <c r="I9" s="221">
        <f>Položky!BE23</f>
        <v>0</v>
      </c>
    </row>
    <row r="10" spans="1:9" s="37" customFormat="1">
      <c r="A10" s="218" t="str">
        <f>Položky!B24</f>
        <v>63</v>
      </c>
      <c r="B10" s="133" t="str">
        <f>Položky!C24</f>
        <v>Podlahy a podlahové konstrukce</v>
      </c>
      <c r="C10" s="69"/>
      <c r="D10" s="134"/>
      <c r="E10" s="219">
        <f>Položky!BA26</f>
        <v>0</v>
      </c>
      <c r="F10" s="220">
        <f>Položky!BB26</f>
        <v>0</v>
      </c>
      <c r="G10" s="220">
        <f>Položky!BC26</f>
        <v>0</v>
      </c>
      <c r="H10" s="220">
        <f>Položky!BD26</f>
        <v>0</v>
      </c>
      <c r="I10" s="221">
        <f>Položky!BE26</f>
        <v>0</v>
      </c>
    </row>
    <row r="11" spans="1:9" s="37" customFormat="1">
      <c r="A11" s="218" t="str">
        <f>Položky!B27</f>
        <v>64</v>
      </c>
      <c r="B11" s="133" t="str">
        <f>Položky!C27</f>
        <v>Výplně otvorů</v>
      </c>
      <c r="C11" s="69"/>
      <c r="D11" s="134"/>
      <c r="E11" s="219">
        <f>Položky!BA31</f>
        <v>0</v>
      </c>
      <c r="F11" s="220">
        <f>Položky!BB31</f>
        <v>0</v>
      </c>
      <c r="G11" s="220">
        <f>Položky!BC31</f>
        <v>0</v>
      </c>
      <c r="H11" s="220">
        <f>Položky!BD31</f>
        <v>0</v>
      </c>
      <c r="I11" s="221">
        <f>Položky!BE31</f>
        <v>0</v>
      </c>
    </row>
    <row r="12" spans="1:9" s="37" customFormat="1">
      <c r="A12" s="218" t="str">
        <f>Položky!B32</f>
        <v>94</v>
      </c>
      <c r="B12" s="133" t="str">
        <f>Položky!C32</f>
        <v>Lešení a stavební výtahy</v>
      </c>
      <c r="C12" s="69"/>
      <c r="D12" s="134"/>
      <c r="E12" s="219">
        <f>Položky!BA42</f>
        <v>0</v>
      </c>
      <c r="F12" s="220">
        <f>Položky!BB42</f>
        <v>0</v>
      </c>
      <c r="G12" s="220">
        <f>Položky!BC42</f>
        <v>0</v>
      </c>
      <c r="H12" s="220">
        <f>Položky!BD42</f>
        <v>0</v>
      </c>
      <c r="I12" s="221">
        <f>Položky!BE42</f>
        <v>0</v>
      </c>
    </row>
    <row r="13" spans="1:9" s="37" customFormat="1">
      <c r="A13" s="218" t="str">
        <f>Položky!B43</f>
        <v>96</v>
      </c>
      <c r="B13" s="133" t="str">
        <f>Položky!C43</f>
        <v>Bourání konstrukcí</v>
      </c>
      <c r="C13" s="69"/>
      <c r="D13" s="134"/>
      <c r="E13" s="219">
        <f>Položky!BA56</f>
        <v>0</v>
      </c>
      <c r="F13" s="220">
        <f>Položky!BB56</f>
        <v>0</v>
      </c>
      <c r="G13" s="220">
        <f>Položky!BC56</f>
        <v>0</v>
      </c>
      <c r="H13" s="220">
        <f>Položky!BD56</f>
        <v>0</v>
      </c>
      <c r="I13" s="221">
        <f>Položky!BE56</f>
        <v>0</v>
      </c>
    </row>
    <row r="14" spans="1:9" s="37" customFormat="1">
      <c r="A14" s="218" t="str">
        <f>Položky!B57</f>
        <v>99</v>
      </c>
      <c r="B14" s="133" t="str">
        <f>Položky!C57</f>
        <v>Staveništní přesun hmot</v>
      </c>
      <c r="C14" s="69"/>
      <c r="D14" s="134"/>
      <c r="E14" s="219">
        <f>Položky!BA59</f>
        <v>0</v>
      </c>
      <c r="F14" s="220">
        <f>Položky!BB59</f>
        <v>0</v>
      </c>
      <c r="G14" s="220">
        <f>Položky!BC59</f>
        <v>0</v>
      </c>
      <c r="H14" s="220">
        <f>Položky!BD59</f>
        <v>0</v>
      </c>
      <c r="I14" s="221">
        <f>Položky!BE59</f>
        <v>0</v>
      </c>
    </row>
    <row r="15" spans="1:9" s="37" customFormat="1">
      <c r="A15" s="218" t="str">
        <f>Položky!B60</f>
        <v>764</v>
      </c>
      <c r="B15" s="133" t="str">
        <f>Položky!C60</f>
        <v>Konstrukce klempířské</v>
      </c>
      <c r="C15" s="69"/>
      <c r="D15" s="134"/>
      <c r="E15" s="219">
        <f>Položky!BA64</f>
        <v>0</v>
      </c>
      <c r="F15" s="220">
        <f>Položky!BB64</f>
        <v>0</v>
      </c>
      <c r="G15" s="220">
        <f>Položky!BC64</f>
        <v>0</v>
      </c>
      <c r="H15" s="220">
        <f>Položky!BD64</f>
        <v>0</v>
      </c>
      <c r="I15" s="221">
        <f>Položky!BE64</f>
        <v>0</v>
      </c>
    </row>
    <row r="16" spans="1:9" s="37" customFormat="1">
      <c r="A16" s="218" t="str">
        <f>Položky!B65</f>
        <v>766</v>
      </c>
      <c r="B16" s="133" t="str">
        <f>Položky!C65</f>
        <v>Konstrukce truhlářské</v>
      </c>
      <c r="C16" s="69"/>
      <c r="D16" s="134"/>
      <c r="E16" s="219">
        <f>Položky!BA75</f>
        <v>0</v>
      </c>
      <c r="F16" s="220">
        <f>Položky!BB75</f>
        <v>0</v>
      </c>
      <c r="G16" s="220">
        <f>Položky!BC75</f>
        <v>0</v>
      </c>
      <c r="H16" s="220">
        <f>Položky!BD75</f>
        <v>0</v>
      </c>
      <c r="I16" s="221">
        <f>Položky!BE75</f>
        <v>0</v>
      </c>
    </row>
    <row r="17" spans="1:57" s="37" customFormat="1">
      <c r="A17" s="218" t="str">
        <f>Položky!B76</f>
        <v>767</v>
      </c>
      <c r="B17" s="133" t="str">
        <f>Položky!C76</f>
        <v>Konstrukce zámečnické</v>
      </c>
      <c r="C17" s="69"/>
      <c r="D17" s="134"/>
      <c r="E17" s="219">
        <f>Položky!BA78</f>
        <v>0</v>
      </c>
      <c r="F17" s="220">
        <f>Položky!BB78</f>
        <v>0</v>
      </c>
      <c r="G17" s="220">
        <f>Položky!BC78</f>
        <v>0</v>
      </c>
      <c r="H17" s="220">
        <f>Položky!BD78</f>
        <v>0</v>
      </c>
      <c r="I17" s="221">
        <f>Položky!BE78</f>
        <v>0</v>
      </c>
    </row>
    <row r="18" spans="1:57" s="37" customFormat="1" ht="13.5" thickBot="1">
      <c r="A18" s="218" t="str">
        <f>Položky!B79</f>
        <v>784</v>
      </c>
      <c r="B18" s="133" t="str">
        <f>Položky!C79</f>
        <v>Malby</v>
      </c>
      <c r="C18" s="69"/>
      <c r="D18" s="134"/>
      <c r="E18" s="219">
        <f>Položky!BA81</f>
        <v>0</v>
      </c>
      <c r="F18" s="220">
        <f>Položky!BB81</f>
        <v>0</v>
      </c>
      <c r="G18" s="220">
        <f>Položky!BC81</f>
        <v>0</v>
      </c>
      <c r="H18" s="220">
        <f>Položky!BD81</f>
        <v>0</v>
      </c>
      <c r="I18" s="221">
        <f>Položky!BE81</f>
        <v>0</v>
      </c>
    </row>
    <row r="19" spans="1:57" s="141" customFormat="1" ht="13.5" thickBot="1">
      <c r="A19" s="135"/>
      <c r="B19" s="136" t="s">
        <v>57</v>
      </c>
      <c r="C19" s="136"/>
      <c r="D19" s="137"/>
      <c r="E19" s="138">
        <f>SUM(E7:E18)</f>
        <v>0</v>
      </c>
      <c r="F19" s="139">
        <f>SUM(F7:F18)</f>
        <v>0</v>
      </c>
      <c r="G19" s="139">
        <f>SUM(G7:G18)</f>
        <v>0</v>
      </c>
      <c r="H19" s="139">
        <f>SUM(H7:H18)</f>
        <v>0</v>
      </c>
      <c r="I19" s="140">
        <f>SUM(I7:I18)</f>
        <v>0</v>
      </c>
    </row>
    <row r="20" spans="1:57">
      <c r="A20" s="69"/>
      <c r="B20" s="69"/>
      <c r="C20" s="69"/>
      <c r="D20" s="69"/>
      <c r="E20" s="69"/>
      <c r="F20" s="69"/>
      <c r="G20" s="69"/>
      <c r="H20" s="69"/>
      <c r="I20" s="69"/>
    </row>
    <row r="21" spans="1:57" ht="19.5" customHeight="1">
      <c r="A21" s="125" t="s">
        <v>58</v>
      </c>
      <c r="B21" s="125"/>
      <c r="C21" s="125"/>
      <c r="D21" s="125"/>
      <c r="E21" s="125"/>
      <c r="F21" s="125"/>
      <c r="G21" s="142"/>
      <c r="H21" s="125"/>
      <c r="I21" s="125"/>
      <c r="BA21" s="43"/>
      <c r="BB21" s="43"/>
      <c r="BC21" s="43"/>
      <c r="BD21" s="43"/>
      <c r="BE21" s="43"/>
    </row>
    <row r="22" spans="1:57" ht="13.5" thickBot="1">
      <c r="A22" s="82"/>
      <c r="B22" s="82"/>
      <c r="C22" s="82"/>
      <c r="D22" s="82"/>
      <c r="E22" s="82"/>
      <c r="F22" s="82"/>
      <c r="G22" s="82"/>
      <c r="H22" s="82"/>
      <c r="I22" s="82"/>
    </row>
    <row r="23" spans="1:57">
      <c r="A23" s="76" t="s">
        <v>59</v>
      </c>
      <c r="B23" s="77"/>
      <c r="C23" s="77"/>
      <c r="D23" s="143"/>
      <c r="E23" s="144" t="s">
        <v>60</v>
      </c>
      <c r="F23" s="145" t="s">
        <v>61</v>
      </c>
      <c r="G23" s="146" t="s">
        <v>62</v>
      </c>
      <c r="H23" s="147"/>
      <c r="I23" s="148" t="s">
        <v>60</v>
      </c>
    </row>
    <row r="24" spans="1:57">
      <c r="A24" s="67" t="s">
        <v>210</v>
      </c>
      <c r="B24" s="58"/>
      <c r="C24" s="58"/>
      <c r="D24" s="149"/>
      <c r="E24" s="150"/>
      <c r="F24" s="151"/>
      <c r="G24" s="152">
        <f>CHOOSE(BA24+1,HSV+PSV,HSV+PSV+Mont,HSV+PSV+Dodavka+Mont,HSV,PSV,Mont,Dodavka,Mont+Dodavka,0)</f>
        <v>0</v>
      </c>
      <c r="H24" s="153"/>
      <c r="I24" s="154">
        <f>E24+F24*G24/100</f>
        <v>0</v>
      </c>
      <c r="BA24">
        <v>2</v>
      </c>
    </row>
    <row r="25" spans="1:57">
      <c r="A25" s="67" t="s">
        <v>211</v>
      </c>
      <c r="B25" s="58"/>
      <c r="C25" s="58"/>
      <c r="D25" s="149"/>
      <c r="E25" s="150"/>
      <c r="F25" s="151"/>
      <c r="G25" s="152">
        <f>CHOOSE(BA25+1,HSV+PSV,HSV+PSV+Mont,HSV+PSV+Dodavka+Mont,HSV,PSV,Mont,Dodavka,Mont+Dodavka,0)</f>
        <v>0</v>
      </c>
      <c r="H25" s="153"/>
      <c r="I25" s="154">
        <f>E25+F25*G25/100</f>
        <v>0</v>
      </c>
      <c r="BA25">
        <v>0</v>
      </c>
    </row>
    <row r="26" spans="1:57">
      <c r="A26" s="67" t="s">
        <v>212</v>
      </c>
      <c r="B26" s="58"/>
      <c r="C26" s="58"/>
      <c r="D26" s="149"/>
      <c r="E26" s="150"/>
      <c r="F26" s="151"/>
      <c r="G26" s="152">
        <f>CHOOSE(BA26+1,HSV+PSV,HSV+PSV+Mont,HSV+PSV+Dodavka+Mont,HSV,PSV,Mont,Dodavka,Mont+Dodavka,0)</f>
        <v>0</v>
      </c>
      <c r="H26" s="153"/>
      <c r="I26" s="154">
        <f>E26+F26*G26/100</f>
        <v>0</v>
      </c>
      <c r="BA26">
        <v>0</v>
      </c>
    </row>
    <row r="27" spans="1:57">
      <c r="A27" s="67" t="s">
        <v>213</v>
      </c>
      <c r="B27" s="58"/>
      <c r="C27" s="58"/>
      <c r="D27" s="149"/>
      <c r="E27" s="150"/>
      <c r="F27" s="151"/>
      <c r="G27" s="152">
        <f>CHOOSE(BA27+1,HSV+PSV,HSV+PSV+Mont,HSV+PSV+Dodavka+Mont,HSV,PSV,Mont,Dodavka,Mont+Dodavka,0)</f>
        <v>0</v>
      </c>
      <c r="H27" s="153"/>
      <c r="I27" s="154">
        <f>E27+F27*G27/100</f>
        <v>0</v>
      </c>
      <c r="BA27">
        <v>2</v>
      </c>
    </row>
    <row r="28" spans="1:57">
      <c r="A28" s="67" t="s">
        <v>214</v>
      </c>
      <c r="B28" s="58"/>
      <c r="C28" s="58"/>
      <c r="D28" s="149"/>
      <c r="E28" s="150"/>
      <c r="F28" s="151"/>
      <c r="G28" s="152">
        <f>CHOOSE(BA28+1,HSV+PSV,HSV+PSV+Mont,HSV+PSV+Dodavka+Mont,HSV,PSV,Mont,Dodavka,Mont+Dodavka,0)</f>
        <v>0</v>
      </c>
      <c r="H28" s="153"/>
      <c r="I28" s="154">
        <f>E28+F28*G28/100</f>
        <v>0</v>
      </c>
      <c r="BA28">
        <v>2</v>
      </c>
    </row>
    <row r="29" spans="1:57">
      <c r="A29" s="67" t="s">
        <v>215</v>
      </c>
      <c r="B29" s="58"/>
      <c r="C29" s="58"/>
      <c r="D29" s="149"/>
      <c r="E29" s="150"/>
      <c r="F29" s="151"/>
      <c r="G29" s="152">
        <f>CHOOSE(BA29+1,HSV+PSV,HSV+PSV+Mont,HSV+PSV+Dodavka+Mont,HSV,PSV,Mont,Dodavka,Mont+Dodavka,0)</f>
        <v>0</v>
      </c>
      <c r="H29" s="153"/>
      <c r="I29" s="154">
        <f>E29+F29*G29/100</f>
        <v>0</v>
      </c>
      <c r="BA29">
        <v>1</v>
      </c>
    </row>
    <row r="30" spans="1:57">
      <c r="A30" s="67" t="s">
        <v>216</v>
      </c>
      <c r="B30" s="58"/>
      <c r="C30" s="58"/>
      <c r="D30" s="149"/>
      <c r="E30" s="150"/>
      <c r="F30" s="151"/>
      <c r="G30" s="152">
        <f>CHOOSE(BA30+1,HSV+PSV,HSV+PSV+Mont,HSV+PSV+Dodavka+Mont,HSV,PSV,Mont,Dodavka,Mont+Dodavka,0)</f>
        <v>0</v>
      </c>
      <c r="H30" s="153"/>
      <c r="I30" s="154">
        <f>E30+F30*G30/100</f>
        <v>0</v>
      </c>
      <c r="BA30">
        <v>2</v>
      </c>
    </row>
    <row r="31" spans="1:57">
      <c r="A31" s="67" t="s">
        <v>217</v>
      </c>
      <c r="B31" s="58"/>
      <c r="C31" s="58"/>
      <c r="D31" s="149"/>
      <c r="E31" s="150"/>
      <c r="F31" s="151"/>
      <c r="G31" s="152">
        <f>CHOOSE(BA31+1,HSV+PSV,HSV+PSV+Mont,HSV+PSV+Dodavka+Mont,HSV,PSV,Mont,Dodavka,Mont+Dodavka,0)</f>
        <v>0</v>
      </c>
      <c r="H31" s="153"/>
      <c r="I31" s="154">
        <f>E31+F31*G31/100</f>
        <v>0</v>
      </c>
      <c r="BA31">
        <v>0</v>
      </c>
    </row>
    <row r="32" spans="1:57" ht="13.5" thickBot="1">
      <c r="A32" s="155"/>
      <c r="B32" s="156" t="s">
        <v>63</v>
      </c>
      <c r="C32" s="157"/>
      <c r="D32" s="158"/>
      <c r="E32" s="159"/>
      <c r="F32" s="160"/>
      <c r="G32" s="160"/>
      <c r="H32" s="161">
        <f>SUM(I24:I31)</f>
        <v>0</v>
      </c>
      <c r="I32" s="162"/>
    </row>
    <row r="34" spans="2:9">
      <c r="B34" s="141"/>
      <c r="F34" s="163"/>
      <c r="G34" s="164"/>
      <c r="H34" s="164"/>
      <c r="I34" s="165"/>
    </row>
    <row r="35" spans="2:9">
      <c r="F35" s="163"/>
      <c r="G35" s="164"/>
      <c r="H35" s="164"/>
      <c r="I35" s="165"/>
    </row>
    <row r="36" spans="2:9">
      <c r="F36" s="163"/>
      <c r="G36" s="164"/>
      <c r="H36" s="164"/>
      <c r="I36" s="165"/>
    </row>
    <row r="37" spans="2:9">
      <c r="F37" s="163"/>
      <c r="G37" s="164"/>
      <c r="H37" s="164"/>
      <c r="I37" s="165"/>
    </row>
    <row r="38" spans="2:9">
      <c r="F38" s="163"/>
      <c r="G38" s="164"/>
      <c r="H38" s="164"/>
      <c r="I38" s="165"/>
    </row>
    <row r="39" spans="2:9">
      <c r="F39" s="163"/>
      <c r="G39" s="164"/>
      <c r="H39" s="164"/>
      <c r="I39" s="165"/>
    </row>
    <row r="40" spans="2:9">
      <c r="F40" s="163"/>
      <c r="G40" s="164"/>
      <c r="H40" s="164"/>
      <c r="I40" s="165"/>
    </row>
    <row r="41" spans="2:9">
      <c r="F41" s="163"/>
      <c r="G41" s="164"/>
      <c r="H41" s="164"/>
      <c r="I41" s="165"/>
    </row>
    <row r="42" spans="2:9">
      <c r="F42" s="163"/>
      <c r="G42" s="164"/>
      <c r="H42" s="164"/>
      <c r="I42" s="165"/>
    </row>
    <row r="43" spans="2:9">
      <c r="F43" s="163"/>
      <c r="G43" s="164"/>
      <c r="H43" s="164"/>
      <c r="I43" s="165"/>
    </row>
    <row r="44" spans="2:9">
      <c r="F44" s="163"/>
      <c r="G44" s="164"/>
      <c r="H44" s="164"/>
      <c r="I44" s="165"/>
    </row>
    <row r="45" spans="2:9">
      <c r="F45" s="163"/>
      <c r="G45" s="164"/>
      <c r="H45" s="164"/>
      <c r="I45" s="165"/>
    </row>
    <row r="46" spans="2:9">
      <c r="F46" s="163"/>
      <c r="G46" s="164"/>
      <c r="H46" s="164"/>
      <c r="I46" s="165"/>
    </row>
    <row r="47" spans="2:9">
      <c r="F47" s="163"/>
      <c r="G47" s="164"/>
      <c r="H47" s="164"/>
      <c r="I47" s="165"/>
    </row>
    <row r="48" spans="2:9">
      <c r="F48" s="163"/>
      <c r="G48" s="164"/>
      <c r="H48" s="164"/>
      <c r="I48" s="165"/>
    </row>
    <row r="49" spans="6:9">
      <c r="F49" s="163"/>
      <c r="G49" s="164"/>
      <c r="H49" s="164"/>
      <c r="I49" s="165"/>
    </row>
    <row r="50" spans="6:9">
      <c r="F50" s="163"/>
      <c r="G50" s="164"/>
      <c r="H50" s="164"/>
      <c r="I50" s="165"/>
    </row>
    <row r="51" spans="6:9">
      <c r="F51" s="163"/>
      <c r="G51" s="164"/>
      <c r="H51" s="164"/>
      <c r="I51" s="165"/>
    </row>
    <row r="52" spans="6:9">
      <c r="F52" s="163"/>
      <c r="G52" s="164"/>
      <c r="H52" s="164"/>
      <c r="I52" s="165"/>
    </row>
    <row r="53" spans="6:9">
      <c r="F53" s="163"/>
      <c r="G53" s="164"/>
      <c r="H53" s="164"/>
      <c r="I53" s="165"/>
    </row>
    <row r="54" spans="6:9">
      <c r="F54" s="163"/>
      <c r="G54" s="164"/>
      <c r="H54" s="164"/>
      <c r="I54" s="165"/>
    </row>
    <row r="55" spans="6:9">
      <c r="F55" s="163"/>
      <c r="G55" s="164"/>
      <c r="H55" s="164"/>
      <c r="I55" s="165"/>
    </row>
    <row r="56" spans="6:9">
      <c r="F56" s="163"/>
      <c r="G56" s="164"/>
      <c r="H56" s="164"/>
      <c r="I56" s="165"/>
    </row>
    <row r="57" spans="6:9">
      <c r="F57" s="163"/>
      <c r="G57" s="164"/>
      <c r="H57" s="164"/>
      <c r="I57" s="165"/>
    </row>
    <row r="58" spans="6:9">
      <c r="F58" s="163"/>
      <c r="G58" s="164"/>
      <c r="H58" s="164"/>
      <c r="I58" s="165"/>
    </row>
    <row r="59" spans="6:9">
      <c r="F59" s="163"/>
      <c r="G59" s="164"/>
      <c r="H59" s="164"/>
      <c r="I59" s="165"/>
    </row>
    <row r="60" spans="6:9">
      <c r="F60" s="163"/>
      <c r="G60" s="164"/>
      <c r="H60" s="164"/>
      <c r="I60" s="165"/>
    </row>
    <row r="61" spans="6:9">
      <c r="F61" s="163"/>
      <c r="G61" s="164"/>
      <c r="H61" s="164"/>
      <c r="I61" s="165"/>
    </row>
    <row r="62" spans="6:9">
      <c r="F62" s="163"/>
      <c r="G62" s="164"/>
      <c r="H62" s="164"/>
      <c r="I62" s="165"/>
    </row>
    <row r="63" spans="6:9">
      <c r="F63" s="163"/>
      <c r="G63" s="164"/>
      <c r="H63" s="164"/>
      <c r="I63" s="165"/>
    </row>
    <row r="64" spans="6:9">
      <c r="F64" s="163"/>
      <c r="G64" s="164"/>
      <c r="H64" s="164"/>
      <c r="I64" s="165"/>
    </row>
    <row r="65" spans="6:9">
      <c r="F65" s="163"/>
      <c r="G65" s="164"/>
      <c r="H65" s="164"/>
      <c r="I65" s="165"/>
    </row>
    <row r="66" spans="6:9">
      <c r="F66" s="163"/>
      <c r="G66" s="164"/>
      <c r="H66" s="164"/>
      <c r="I66" s="165"/>
    </row>
    <row r="67" spans="6:9">
      <c r="F67" s="163"/>
      <c r="G67" s="164"/>
      <c r="H67" s="164"/>
      <c r="I67" s="165"/>
    </row>
    <row r="68" spans="6:9">
      <c r="F68" s="163"/>
      <c r="G68" s="164"/>
      <c r="H68" s="164"/>
      <c r="I68" s="165"/>
    </row>
    <row r="69" spans="6:9">
      <c r="F69" s="163"/>
      <c r="G69" s="164"/>
      <c r="H69" s="164"/>
      <c r="I69" s="165"/>
    </row>
    <row r="70" spans="6:9">
      <c r="F70" s="163"/>
      <c r="G70" s="164"/>
      <c r="H70" s="164"/>
      <c r="I70" s="165"/>
    </row>
    <row r="71" spans="6:9">
      <c r="F71" s="163"/>
      <c r="G71" s="164"/>
      <c r="H71" s="164"/>
      <c r="I71" s="165"/>
    </row>
    <row r="72" spans="6:9">
      <c r="F72" s="163"/>
      <c r="G72" s="164"/>
      <c r="H72" s="164"/>
      <c r="I72" s="165"/>
    </row>
    <row r="73" spans="6:9">
      <c r="F73" s="163"/>
      <c r="G73" s="164"/>
      <c r="H73" s="164"/>
      <c r="I73" s="165"/>
    </row>
    <row r="74" spans="6:9">
      <c r="F74" s="163"/>
      <c r="G74" s="164"/>
      <c r="H74" s="164"/>
      <c r="I74" s="165"/>
    </row>
    <row r="75" spans="6:9">
      <c r="F75" s="163"/>
      <c r="G75" s="164"/>
      <c r="H75" s="164"/>
      <c r="I75" s="165"/>
    </row>
    <row r="76" spans="6:9">
      <c r="F76" s="163"/>
      <c r="G76" s="164"/>
      <c r="H76" s="164"/>
      <c r="I76" s="165"/>
    </row>
    <row r="77" spans="6:9">
      <c r="F77" s="163"/>
      <c r="G77" s="164"/>
      <c r="H77" s="164"/>
      <c r="I77" s="165"/>
    </row>
    <row r="78" spans="6:9">
      <c r="F78" s="163"/>
      <c r="G78" s="164"/>
      <c r="H78" s="164"/>
      <c r="I78" s="165"/>
    </row>
    <row r="79" spans="6:9">
      <c r="F79" s="163"/>
      <c r="G79" s="164"/>
      <c r="H79" s="164"/>
      <c r="I79" s="165"/>
    </row>
    <row r="80" spans="6:9">
      <c r="F80" s="163"/>
      <c r="G80" s="164"/>
      <c r="H80" s="164"/>
      <c r="I80" s="165"/>
    </row>
    <row r="81" spans="6:9">
      <c r="F81" s="163"/>
      <c r="G81" s="164"/>
      <c r="H81" s="164"/>
      <c r="I81" s="165"/>
    </row>
    <row r="82" spans="6:9">
      <c r="F82" s="163"/>
      <c r="G82" s="164"/>
      <c r="H82" s="164"/>
      <c r="I82" s="165"/>
    </row>
    <row r="83" spans="6:9">
      <c r="F83" s="163"/>
      <c r="G83" s="164"/>
      <c r="H83" s="164"/>
      <c r="I83" s="165"/>
    </row>
  </sheetData>
  <mergeCells count="4">
    <mergeCell ref="A1:B1"/>
    <mergeCell ref="A2:B2"/>
    <mergeCell ref="G2:I2"/>
    <mergeCell ref="H32:I3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54"/>
  <sheetViews>
    <sheetView showGridLines="0" showZeros="0" zoomScaleNormal="100" workbookViewId="0">
      <selection activeCell="A81" sqref="A81:IV83"/>
    </sheetView>
  </sheetViews>
  <sheetFormatPr defaultRowHeight="12.75"/>
  <cols>
    <col min="1" max="1" width="4.42578125" style="167" customWidth="1"/>
    <col min="2" max="2" width="11.5703125" style="167" customWidth="1"/>
    <col min="3" max="3" width="40.42578125" style="167" customWidth="1"/>
    <col min="4" max="4" width="5.5703125" style="167" customWidth="1"/>
    <col min="5" max="5" width="8.5703125" style="212" customWidth="1"/>
    <col min="6" max="6" width="9.85546875" style="167" customWidth="1"/>
    <col min="7" max="7" width="13.85546875" style="167" customWidth="1"/>
    <col min="8" max="11" width="9.140625" style="167"/>
    <col min="12" max="12" width="75.42578125" style="167" customWidth="1"/>
    <col min="13" max="13" width="45.28515625" style="167" customWidth="1"/>
    <col min="14" max="16384" width="9.140625" style="167"/>
  </cols>
  <sheetData>
    <row r="1" spans="1:104" ht="15.75">
      <c r="A1" s="166" t="s">
        <v>75</v>
      </c>
      <c r="B1" s="166"/>
      <c r="C1" s="166"/>
      <c r="D1" s="166"/>
      <c r="E1" s="166"/>
      <c r="F1" s="166"/>
      <c r="G1" s="166"/>
    </row>
    <row r="2" spans="1:104" ht="14.25" customHeight="1" thickBot="1">
      <c r="A2" s="168"/>
      <c r="B2" s="169"/>
      <c r="C2" s="170"/>
      <c r="D2" s="170"/>
      <c r="E2" s="171"/>
      <c r="F2" s="170"/>
      <c r="G2" s="170"/>
    </row>
    <row r="3" spans="1:104" ht="13.5" thickTop="1">
      <c r="A3" s="108" t="s">
        <v>48</v>
      </c>
      <c r="B3" s="109"/>
      <c r="C3" s="110" t="str">
        <f>CONCATENATE(cislostavby," ",nazevstavby)</f>
        <v xml:space="preserve"> Mírové náměstí 75/59, Úštěk</v>
      </c>
      <c r="D3" s="172"/>
      <c r="E3" s="173" t="s">
        <v>64</v>
      </c>
      <c r="F3" s="174">
        <f>Rekapitulace!H1</f>
        <v>0</v>
      </c>
      <c r="G3" s="175"/>
    </row>
    <row r="4" spans="1:104" ht="13.5" thickBot="1">
      <c r="A4" s="176" t="s">
        <v>50</v>
      </c>
      <c r="B4" s="117"/>
      <c r="C4" s="118" t="str">
        <f>CONCATENATE(cisloobjektu," ",nazevobjektu)</f>
        <v>01 Oprava fasády, výměna výplní otvorů - dvorní část</v>
      </c>
      <c r="D4" s="177"/>
      <c r="E4" s="178" t="str">
        <f>Rekapitulace!G2</f>
        <v>Úštěk</v>
      </c>
      <c r="F4" s="179"/>
      <c r="G4" s="180"/>
    </row>
    <row r="5" spans="1:104" ht="13.5" thickTop="1">
      <c r="A5" s="181"/>
      <c r="B5" s="168"/>
      <c r="C5" s="168"/>
      <c r="D5" s="168"/>
      <c r="E5" s="182"/>
      <c r="F5" s="168"/>
      <c r="G5" s="183"/>
    </row>
    <row r="6" spans="1:104">
      <c r="A6" s="184" t="s">
        <v>65</v>
      </c>
      <c r="B6" s="185" t="s">
        <v>66</v>
      </c>
      <c r="C6" s="185" t="s">
        <v>67</v>
      </c>
      <c r="D6" s="185" t="s">
        <v>68</v>
      </c>
      <c r="E6" s="186" t="s">
        <v>69</v>
      </c>
      <c r="F6" s="185" t="s">
        <v>70</v>
      </c>
      <c r="G6" s="187" t="s">
        <v>71</v>
      </c>
    </row>
    <row r="7" spans="1:104">
      <c r="A7" s="188" t="s">
        <v>72</v>
      </c>
      <c r="B7" s="189" t="s">
        <v>80</v>
      </c>
      <c r="C7" s="190" t="s">
        <v>81</v>
      </c>
      <c r="D7" s="191"/>
      <c r="E7" s="192"/>
      <c r="F7" s="192"/>
      <c r="G7" s="193"/>
      <c r="H7" s="194"/>
      <c r="I7" s="194"/>
      <c r="O7" s="195">
        <v>1</v>
      </c>
    </row>
    <row r="8" spans="1:104">
      <c r="A8" s="196">
        <v>1</v>
      </c>
      <c r="B8" s="197" t="s">
        <v>82</v>
      </c>
      <c r="C8" s="198" t="s">
        <v>83</v>
      </c>
      <c r="D8" s="199" t="s">
        <v>84</v>
      </c>
      <c r="E8" s="200">
        <v>2.1419999999999999</v>
      </c>
      <c r="F8" s="200">
        <v>0</v>
      </c>
      <c r="G8" s="201">
        <f>E8*F8</f>
        <v>0</v>
      </c>
      <c r="O8" s="195">
        <v>2</v>
      </c>
      <c r="AA8" s="167">
        <v>1</v>
      </c>
      <c r="AB8" s="167">
        <v>1</v>
      </c>
      <c r="AC8" s="167">
        <v>1</v>
      </c>
      <c r="AZ8" s="167">
        <v>1</v>
      </c>
      <c r="BA8" s="167">
        <f>IF(AZ8=1,G8,0)</f>
        <v>0</v>
      </c>
      <c r="BB8" s="167">
        <f>IF(AZ8=2,G8,0)</f>
        <v>0</v>
      </c>
      <c r="BC8" s="167">
        <f>IF(AZ8=3,G8,0)</f>
        <v>0</v>
      </c>
      <c r="BD8" s="167">
        <f>IF(AZ8=4,G8,0)</f>
        <v>0</v>
      </c>
      <c r="BE8" s="167">
        <f>IF(AZ8=5,G8,0)</f>
        <v>0</v>
      </c>
      <c r="CA8" s="195">
        <v>1</v>
      </c>
      <c r="CB8" s="195">
        <v>1</v>
      </c>
      <c r="CZ8" s="167">
        <v>1.8463000000000001</v>
      </c>
    </row>
    <row r="9" spans="1:104">
      <c r="A9" s="196">
        <v>2</v>
      </c>
      <c r="B9" s="197" t="s">
        <v>85</v>
      </c>
      <c r="C9" s="198" t="s">
        <v>86</v>
      </c>
      <c r="D9" s="199" t="s">
        <v>87</v>
      </c>
      <c r="E9" s="200">
        <v>4</v>
      </c>
      <c r="F9" s="200">
        <v>0</v>
      </c>
      <c r="G9" s="201">
        <f>E9*F9</f>
        <v>0</v>
      </c>
      <c r="O9" s="195">
        <v>2</v>
      </c>
      <c r="AA9" s="167">
        <v>1</v>
      </c>
      <c r="AB9" s="167">
        <v>1</v>
      </c>
      <c r="AC9" s="167">
        <v>1</v>
      </c>
      <c r="AZ9" s="167">
        <v>1</v>
      </c>
      <c r="BA9" s="167">
        <f>IF(AZ9=1,G9,0)</f>
        <v>0</v>
      </c>
      <c r="BB9" s="167">
        <f>IF(AZ9=2,G9,0)</f>
        <v>0</v>
      </c>
      <c r="BC9" s="167">
        <f>IF(AZ9=3,G9,0)</f>
        <v>0</v>
      </c>
      <c r="BD9" s="167">
        <f>IF(AZ9=4,G9,0)</f>
        <v>0</v>
      </c>
      <c r="BE9" s="167">
        <f>IF(AZ9=5,G9,0)</f>
        <v>0</v>
      </c>
      <c r="CA9" s="195">
        <v>1</v>
      </c>
      <c r="CB9" s="195">
        <v>1</v>
      </c>
      <c r="CZ9" s="167">
        <v>4.7449999999999999E-2</v>
      </c>
    </row>
    <row r="10" spans="1:104">
      <c r="A10" s="202"/>
      <c r="B10" s="203" t="s">
        <v>73</v>
      </c>
      <c r="C10" s="204" t="str">
        <f>CONCATENATE(B7," ",C7)</f>
        <v>31 Zdi podpěrné a volné</v>
      </c>
      <c r="D10" s="205"/>
      <c r="E10" s="206"/>
      <c r="F10" s="207"/>
      <c r="G10" s="208">
        <f>SUM(G7:G9)</f>
        <v>0</v>
      </c>
      <c r="O10" s="195">
        <v>4</v>
      </c>
      <c r="BA10" s="209">
        <f>SUM(BA7:BA9)</f>
        <v>0</v>
      </c>
      <c r="BB10" s="209">
        <f>SUM(BB7:BB9)</f>
        <v>0</v>
      </c>
      <c r="BC10" s="209">
        <f>SUM(BC7:BC9)</f>
        <v>0</v>
      </c>
      <c r="BD10" s="209">
        <f>SUM(BD7:BD9)</f>
        <v>0</v>
      </c>
      <c r="BE10" s="209">
        <f>SUM(BE7:BE9)</f>
        <v>0</v>
      </c>
    </row>
    <row r="11" spans="1:104">
      <c r="A11" s="188" t="s">
        <v>72</v>
      </c>
      <c r="B11" s="189" t="s">
        <v>88</v>
      </c>
      <c r="C11" s="190" t="s">
        <v>89</v>
      </c>
      <c r="D11" s="191"/>
      <c r="E11" s="192"/>
      <c r="F11" s="192"/>
      <c r="G11" s="193"/>
      <c r="H11" s="194"/>
      <c r="I11" s="194"/>
      <c r="O11" s="195">
        <v>1</v>
      </c>
    </row>
    <row r="12" spans="1:104">
      <c r="A12" s="196">
        <v>3</v>
      </c>
      <c r="B12" s="197" t="s">
        <v>90</v>
      </c>
      <c r="C12" s="198" t="s">
        <v>91</v>
      </c>
      <c r="D12" s="199" t="s">
        <v>92</v>
      </c>
      <c r="E12" s="200">
        <v>32.54</v>
      </c>
      <c r="F12" s="200">
        <v>0</v>
      </c>
      <c r="G12" s="201">
        <f>E12*F12</f>
        <v>0</v>
      </c>
      <c r="O12" s="195">
        <v>2</v>
      </c>
      <c r="AA12" s="167">
        <v>1</v>
      </c>
      <c r="AB12" s="167">
        <v>1</v>
      </c>
      <c r="AC12" s="167">
        <v>1</v>
      </c>
      <c r="AZ12" s="167">
        <v>1</v>
      </c>
      <c r="BA12" s="167">
        <f>IF(AZ12=1,G12,0)</f>
        <v>0</v>
      </c>
      <c r="BB12" s="167">
        <f>IF(AZ12=2,G12,0)</f>
        <v>0</v>
      </c>
      <c r="BC12" s="167">
        <f>IF(AZ12=3,G12,0)</f>
        <v>0</v>
      </c>
      <c r="BD12" s="167">
        <f>IF(AZ12=4,G12,0)</f>
        <v>0</v>
      </c>
      <c r="BE12" s="167">
        <f>IF(AZ12=5,G12,0)</f>
        <v>0</v>
      </c>
      <c r="CA12" s="195">
        <v>1</v>
      </c>
      <c r="CB12" s="195">
        <v>1</v>
      </c>
      <c r="CZ12" s="167">
        <v>4.0000000000000003E-5</v>
      </c>
    </row>
    <row r="13" spans="1:104">
      <c r="A13" s="196">
        <v>4</v>
      </c>
      <c r="B13" s="197" t="s">
        <v>93</v>
      </c>
      <c r="C13" s="198" t="s">
        <v>94</v>
      </c>
      <c r="D13" s="199" t="s">
        <v>92</v>
      </c>
      <c r="E13" s="200">
        <v>33.69</v>
      </c>
      <c r="F13" s="200">
        <v>0</v>
      </c>
      <c r="G13" s="201">
        <f>E13*F13</f>
        <v>0</v>
      </c>
      <c r="O13" s="195">
        <v>2</v>
      </c>
      <c r="AA13" s="167">
        <v>1</v>
      </c>
      <c r="AB13" s="167">
        <v>1</v>
      </c>
      <c r="AC13" s="167">
        <v>1</v>
      </c>
      <c r="AZ13" s="167">
        <v>1</v>
      </c>
      <c r="BA13" s="167">
        <f>IF(AZ13=1,G13,0)</f>
        <v>0</v>
      </c>
      <c r="BB13" s="167">
        <f>IF(AZ13=2,G13,0)</f>
        <v>0</v>
      </c>
      <c r="BC13" s="167">
        <f>IF(AZ13=3,G13,0)</f>
        <v>0</v>
      </c>
      <c r="BD13" s="167">
        <f>IF(AZ13=4,G13,0)</f>
        <v>0</v>
      </c>
      <c r="BE13" s="167">
        <f>IF(AZ13=5,G13,0)</f>
        <v>0</v>
      </c>
      <c r="CA13" s="195">
        <v>1</v>
      </c>
      <c r="CB13" s="195">
        <v>1</v>
      </c>
      <c r="CZ13" s="167">
        <v>5.7290000000000001E-2</v>
      </c>
    </row>
    <row r="14" spans="1:104">
      <c r="A14" s="202"/>
      <c r="B14" s="203" t="s">
        <v>73</v>
      </c>
      <c r="C14" s="204" t="str">
        <f>CONCATENATE(B11," ",C11)</f>
        <v>61 Upravy povrchů vnitřní</v>
      </c>
      <c r="D14" s="205"/>
      <c r="E14" s="206"/>
      <c r="F14" s="207"/>
      <c r="G14" s="208">
        <f>SUM(G11:G13)</f>
        <v>0</v>
      </c>
      <c r="O14" s="195">
        <v>4</v>
      </c>
      <c r="BA14" s="209">
        <f>SUM(BA11:BA13)</f>
        <v>0</v>
      </c>
      <c r="BB14" s="209">
        <f>SUM(BB11:BB13)</f>
        <v>0</v>
      </c>
      <c r="BC14" s="209">
        <f>SUM(BC11:BC13)</f>
        <v>0</v>
      </c>
      <c r="BD14" s="209">
        <f>SUM(BD11:BD13)</f>
        <v>0</v>
      </c>
      <c r="BE14" s="209">
        <f>SUM(BE11:BE13)</f>
        <v>0</v>
      </c>
    </row>
    <row r="15" spans="1:104">
      <c r="A15" s="188" t="s">
        <v>72</v>
      </c>
      <c r="B15" s="189" t="s">
        <v>95</v>
      </c>
      <c r="C15" s="190" t="s">
        <v>96</v>
      </c>
      <c r="D15" s="191"/>
      <c r="E15" s="192"/>
      <c r="F15" s="192"/>
      <c r="G15" s="193"/>
      <c r="H15" s="194"/>
      <c r="I15" s="194"/>
      <c r="O15" s="195">
        <v>1</v>
      </c>
    </row>
    <row r="16" spans="1:104">
      <c r="A16" s="196">
        <v>5</v>
      </c>
      <c r="B16" s="197" t="s">
        <v>97</v>
      </c>
      <c r="C16" s="198" t="s">
        <v>98</v>
      </c>
      <c r="D16" s="199" t="s">
        <v>92</v>
      </c>
      <c r="E16" s="200">
        <v>36.590000000000003</v>
      </c>
      <c r="F16" s="200">
        <v>0</v>
      </c>
      <c r="G16" s="201">
        <f>E16*F16</f>
        <v>0</v>
      </c>
      <c r="O16" s="195">
        <v>2</v>
      </c>
      <c r="AA16" s="167">
        <v>1</v>
      </c>
      <c r="AB16" s="167">
        <v>1</v>
      </c>
      <c r="AC16" s="167">
        <v>1</v>
      </c>
      <c r="AZ16" s="167">
        <v>1</v>
      </c>
      <c r="BA16" s="167">
        <f>IF(AZ16=1,G16,0)</f>
        <v>0</v>
      </c>
      <c r="BB16" s="167">
        <f>IF(AZ16=2,G16,0)</f>
        <v>0</v>
      </c>
      <c r="BC16" s="167">
        <f>IF(AZ16=3,G16,0)</f>
        <v>0</v>
      </c>
      <c r="BD16" s="167">
        <f>IF(AZ16=4,G16,0)</f>
        <v>0</v>
      </c>
      <c r="BE16" s="167">
        <f>IF(AZ16=5,G16,0)</f>
        <v>0</v>
      </c>
      <c r="CA16" s="195">
        <v>1</v>
      </c>
      <c r="CB16" s="195">
        <v>1</v>
      </c>
      <c r="CZ16" s="167">
        <v>4.0000000000000003E-5</v>
      </c>
    </row>
    <row r="17" spans="1:104">
      <c r="A17" s="196">
        <v>6</v>
      </c>
      <c r="B17" s="197" t="s">
        <v>99</v>
      </c>
      <c r="C17" s="198" t="s">
        <v>100</v>
      </c>
      <c r="D17" s="199" t="s">
        <v>92</v>
      </c>
      <c r="E17" s="200">
        <v>298.375</v>
      </c>
      <c r="F17" s="200">
        <v>0</v>
      </c>
      <c r="G17" s="201">
        <f>E17*F17</f>
        <v>0</v>
      </c>
      <c r="O17" s="195">
        <v>2</v>
      </c>
      <c r="AA17" s="167">
        <v>1</v>
      </c>
      <c r="AB17" s="167">
        <v>1</v>
      </c>
      <c r="AC17" s="167">
        <v>1</v>
      </c>
      <c r="AZ17" s="167">
        <v>1</v>
      </c>
      <c r="BA17" s="167">
        <f>IF(AZ17=1,G17,0)</f>
        <v>0</v>
      </c>
      <c r="BB17" s="167">
        <f>IF(AZ17=2,G17,0)</f>
        <v>0</v>
      </c>
      <c r="BC17" s="167">
        <f>IF(AZ17=3,G17,0)</f>
        <v>0</v>
      </c>
      <c r="BD17" s="167">
        <f>IF(AZ17=4,G17,0)</f>
        <v>0</v>
      </c>
      <c r="BE17" s="167">
        <f>IF(AZ17=5,G17,0)</f>
        <v>0</v>
      </c>
      <c r="CA17" s="195">
        <v>1</v>
      </c>
      <c r="CB17" s="195">
        <v>1</v>
      </c>
      <c r="CZ17" s="167">
        <v>3.5979999999999998E-2</v>
      </c>
    </row>
    <row r="18" spans="1:104">
      <c r="A18" s="196">
        <v>7</v>
      </c>
      <c r="B18" s="197" t="s">
        <v>101</v>
      </c>
      <c r="C18" s="198" t="s">
        <v>102</v>
      </c>
      <c r="D18" s="199" t="s">
        <v>92</v>
      </c>
      <c r="E18" s="200">
        <v>11.43</v>
      </c>
      <c r="F18" s="200">
        <v>0</v>
      </c>
      <c r="G18" s="201">
        <f>E18*F18</f>
        <v>0</v>
      </c>
      <c r="O18" s="195">
        <v>2</v>
      </c>
      <c r="AA18" s="167">
        <v>1</v>
      </c>
      <c r="AB18" s="167">
        <v>1</v>
      </c>
      <c r="AC18" s="167">
        <v>1</v>
      </c>
      <c r="AZ18" s="167">
        <v>1</v>
      </c>
      <c r="BA18" s="167">
        <f>IF(AZ18=1,G18,0)</f>
        <v>0</v>
      </c>
      <c r="BB18" s="167">
        <f>IF(AZ18=2,G18,0)</f>
        <v>0</v>
      </c>
      <c r="BC18" s="167">
        <f>IF(AZ18=3,G18,0)</f>
        <v>0</v>
      </c>
      <c r="BD18" s="167">
        <f>IF(AZ18=4,G18,0)</f>
        <v>0</v>
      </c>
      <c r="BE18" s="167">
        <f>IF(AZ18=5,G18,0)</f>
        <v>0</v>
      </c>
      <c r="CA18" s="195">
        <v>1</v>
      </c>
      <c r="CB18" s="195">
        <v>1</v>
      </c>
      <c r="CZ18" s="167">
        <v>3.9469999999999998E-2</v>
      </c>
    </row>
    <row r="19" spans="1:104">
      <c r="A19" s="196">
        <v>8</v>
      </c>
      <c r="B19" s="197" t="s">
        <v>103</v>
      </c>
      <c r="C19" s="198" t="s">
        <v>104</v>
      </c>
      <c r="D19" s="199" t="s">
        <v>92</v>
      </c>
      <c r="E19" s="200">
        <v>298.375</v>
      </c>
      <c r="F19" s="200">
        <v>0</v>
      </c>
      <c r="G19" s="201">
        <f>E19*F19</f>
        <v>0</v>
      </c>
      <c r="O19" s="195">
        <v>2</v>
      </c>
      <c r="AA19" s="167">
        <v>1</v>
      </c>
      <c r="AB19" s="167">
        <v>1</v>
      </c>
      <c r="AC19" s="167">
        <v>1</v>
      </c>
      <c r="AZ19" s="167">
        <v>1</v>
      </c>
      <c r="BA19" s="167">
        <f>IF(AZ19=1,G19,0)</f>
        <v>0</v>
      </c>
      <c r="BB19" s="167">
        <f>IF(AZ19=2,G19,0)</f>
        <v>0</v>
      </c>
      <c r="BC19" s="167">
        <f>IF(AZ19=3,G19,0)</f>
        <v>0</v>
      </c>
      <c r="BD19" s="167">
        <f>IF(AZ19=4,G19,0)</f>
        <v>0</v>
      </c>
      <c r="BE19" s="167">
        <f>IF(AZ19=5,G19,0)</f>
        <v>0</v>
      </c>
      <c r="CA19" s="195">
        <v>1</v>
      </c>
      <c r="CB19" s="195">
        <v>1</v>
      </c>
      <c r="CZ19" s="167">
        <v>2.0999999999999999E-3</v>
      </c>
    </row>
    <row r="20" spans="1:104">
      <c r="A20" s="196">
        <v>9</v>
      </c>
      <c r="B20" s="197" t="s">
        <v>105</v>
      </c>
      <c r="C20" s="198" t="s">
        <v>106</v>
      </c>
      <c r="D20" s="199" t="s">
        <v>92</v>
      </c>
      <c r="E20" s="200">
        <v>11.43</v>
      </c>
      <c r="F20" s="200">
        <v>0</v>
      </c>
      <c r="G20" s="201">
        <f>E20*F20</f>
        <v>0</v>
      </c>
      <c r="O20" s="195">
        <v>2</v>
      </c>
      <c r="AA20" s="167">
        <v>1</v>
      </c>
      <c r="AB20" s="167">
        <v>1</v>
      </c>
      <c r="AC20" s="167">
        <v>1</v>
      </c>
      <c r="AZ20" s="167">
        <v>1</v>
      </c>
      <c r="BA20" s="167">
        <f>IF(AZ20=1,G20,0)</f>
        <v>0</v>
      </c>
      <c r="BB20" s="167">
        <f>IF(AZ20=2,G20,0)</f>
        <v>0</v>
      </c>
      <c r="BC20" s="167">
        <f>IF(AZ20=3,G20,0)</f>
        <v>0</v>
      </c>
      <c r="BD20" s="167">
        <f>IF(AZ20=4,G20,0)</f>
        <v>0</v>
      </c>
      <c r="BE20" s="167">
        <f>IF(AZ20=5,G20,0)</f>
        <v>0</v>
      </c>
      <c r="CA20" s="195">
        <v>1</v>
      </c>
      <c r="CB20" s="195">
        <v>1</v>
      </c>
      <c r="CZ20" s="167">
        <v>2.4199999999999998E-3</v>
      </c>
    </row>
    <row r="21" spans="1:104">
      <c r="A21" s="196">
        <v>10</v>
      </c>
      <c r="B21" s="197" t="s">
        <v>107</v>
      </c>
      <c r="C21" s="198" t="s">
        <v>108</v>
      </c>
      <c r="D21" s="199" t="s">
        <v>92</v>
      </c>
      <c r="E21" s="200">
        <v>298.375</v>
      </c>
      <c r="F21" s="200">
        <v>0</v>
      </c>
      <c r="G21" s="201">
        <f>E21*F21</f>
        <v>0</v>
      </c>
      <c r="O21" s="195">
        <v>2</v>
      </c>
      <c r="AA21" s="167">
        <v>1</v>
      </c>
      <c r="AB21" s="167">
        <v>1</v>
      </c>
      <c r="AC21" s="167">
        <v>1</v>
      </c>
      <c r="AZ21" s="167">
        <v>1</v>
      </c>
      <c r="BA21" s="167">
        <f>IF(AZ21=1,G21,0)</f>
        <v>0</v>
      </c>
      <c r="BB21" s="167">
        <f>IF(AZ21=2,G21,0)</f>
        <v>0</v>
      </c>
      <c r="BC21" s="167">
        <f>IF(AZ21=3,G21,0)</f>
        <v>0</v>
      </c>
      <c r="BD21" s="167">
        <f>IF(AZ21=4,G21,0)</f>
        <v>0</v>
      </c>
      <c r="BE21" s="167">
        <f>IF(AZ21=5,G21,0)</f>
        <v>0</v>
      </c>
      <c r="CA21" s="195">
        <v>1</v>
      </c>
      <c r="CB21" s="195">
        <v>1</v>
      </c>
      <c r="CZ21" s="167">
        <v>2.0000000000000002E-5</v>
      </c>
    </row>
    <row r="22" spans="1:104">
      <c r="A22" s="196">
        <v>11</v>
      </c>
      <c r="B22" s="197" t="s">
        <v>109</v>
      </c>
      <c r="C22" s="198" t="s">
        <v>110</v>
      </c>
      <c r="D22" s="199" t="s">
        <v>92</v>
      </c>
      <c r="E22" s="200">
        <v>11.43</v>
      </c>
      <c r="F22" s="200">
        <v>0</v>
      </c>
      <c r="G22" s="201">
        <f>E22*F22</f>
        <v>0</v>
      </c>
      <c r="O22" s="195">
        <v>2</v>
      </c>
      <c r="AA22" s="167">
        <v>1</v>
      </c>
      <c r="AB22" s="167">
        <v>1</v>
      </c>
      <c r="AC22" s="167">
        <v>1</v>
      </c>
      <c r="AZ22" s="167">
        <v>1</v>
      </c>
      <c r="BA22" s="167">
        <f>IF(AZ22=1,G22,0)</f>
        <v>0</v>
      </c>
      <c r="BB22" s="167">
        <f>IF(AZ22=2,G22,0)</f>
        <v>0</v>
      </c>
      <c r="BC22" s="167">
        <f>IF(AZ22=3,G22,0)</f>
        <v>0</v>
      </c>
      <c r="BD22" s="167">
        <f>IF(AZ22=4,G22,0)</f>
        <v>0</v>
      </c>
      <c r="BE22" s="167">
        <f>IF(AZ22=5,G22,0)</f>
        <v>0</v>
      </c>
      <c r="CA22" s="195">
        <v>1</v>
      </c>
      <c r="CB22" s="195">
        <v>1</v>
      </c>
      <c r="CZ22" s="167">
        <v>3.0000000000000001E-5</v>
      </c>
    </row>
    <row r="23" spans="1:104">
      <c r="A23" s="202"/>
      <c r="B23" s="203" t="s">
        <v>73</v>
      </c>
      <c r="C23" s="204" t="str">
        <f>CONCATENATE(B15," ",C15)</f>
        <v>62 Úpravy povrchů vnější</v>
      </c>
      <c r="D23" s="205"/>
      <c r="E23" s="206"/>
      <c r="F23" s="207"/>
      <c r="G23" s="208">
        <f>SUM(G15:G22)</f>
        <v>0</v>
      </c>
      <c r="O23" s="195">
        <v>4</v>
      </c>
      <c r="BA23" s="209">
        <f>SUM(BA15:BA22)</f>
        <v>0</v>
      </c>
      <c r="BB23" s="209">
        <f>SUM(BB15:BB22)</f>
        <v>0</v>
      </c>
      <c r="BC23" s="209">
        <f>SUM(BC15:BC22)</f>
        <v>0</v>
      </c>
      <c r="BD23" s="209">
        <f>SUM(BD15:BD22)</f>
        <v>0</v>
      </c>
      <c r="BE23" s="209">
        <f>SUM(BE15:BE22)</f>
        <v>0</v>
      </c>
    </row>
    <row r="24" spans="1:104">
      <c r="A24" s="188" t="s">
        <v>72</v>
      </c>
      <c r="B24" s="189" t="s">
        <v>111</v>
      </c>
      <c r="C24" s="190" t="s">
        <v>112</v>
      </c>
      <c r="D24" s="191"/>
      <c r="E24" s="192"/>
      <c r="F24" s="192"/>
      <c r="G24" s="193"/>
      <c r="H24" s="194"/>
      <c r="I24" s="194"/>
      <c r="O24" s="195">
        <v>1</v>
      </c>
    </row>
    <row r="25" spans="1:104">
      <c r="A25" s="196">
        <v>12</v>
      </c>
      <c r="B25" s="197" t="s">
        <v>113</v>
      </c>
      <c r="C25" s="198" t="s">
        <v>114</v>
      </c>
      <c r="D25" s="199" t="s">
        <v>84</v>
      </c>
      <c r="E25" s="200">
        <v>0.2475</v>
      </c>
      <c r="F25" s="200">
        <v>0</v>
      </c>
      <c r="G25" s="201">
        <f>E25*F25</f>
        <v>0</v>
      </c>
      <c r="O25" s="195">
        <v>2</v>
      </c>
      <c r="AA25" s="167">
        <v>1</v>
      </c>
      <c r="AB25" s="167">
        <v>1</v>
      </c>
      <c r="AC25" s="167">
        <v>1</v>
      </c>
      <c r="AZ25" s="167">
        <v>1</v>
      </c>
      <c r="BA25" s="167">
        <f>IF(AZ25=1,G25,0)</f>
        <v>0</v>
      </c>
      <c r="BB25" s="167">
        <f>IF(AZ25=2,G25,0)</f>
        <v>0</v>
      </c>
      <c r="BC25" s="167">
        <f>IF(AZ25=3,G25,0)</f>
        <v>0</v>
      </c>
      <c r="BD25" s="167">
        <f>IF(AZ25=4,G25,0)</f>
        <v>0</v>
      </c>
      <c r="BE25" s="167">
        <f>IF(AZ25=5,G25,0)</f>
        <v>0</v>
      </c>
      <c r="CA25" s="195">
        <v>1</v>
      </c>
      <c r="CB25" s="195">
        <v>1</v>
      </c>
      <c r="CZ25" s="167">
        <v>2.5249999999999999</v>
      </c>
    </row>
    <row r="26" spans="1:104">
      <c r="A26" s="202"/>
      <c r="B26" s="203" t="s">
        <v>73</v>
      </c>
      <c r="C26" s="204" t="str">
        <f>CONCATENATE(B24," ",C24)</f>
        <v>63 Podlahy a podlahové konstrukce</v>
      </c>
      <c r="D26" s="205"/>
      <c r="E26" s="206"/>
      <c r="F26" s="207"/>
      <c r="G26" s="208">
        <f>SUM(G24:G25)</f>
        <v>0</v>
      </c>
      <c r="O26" s="195">
        <v>4</v>
      </c>
      <c r="BA26" s="209">
        <f>SUM(BA24:BA25)</f>
        <v>0</v>
      </c>
      <c r="BB26" s="209">
        <f>SUM(BB24:BB25)</f>
        <v>0</v>
      </c>
      <c r="BC26" s="209">
        <f>SUM(BC24:BC25)</f>
        <v>0</v>
      </c>
      <c r="BD26" s="209">
        <f>SUM(BD24:BD25)</f>
        <v>0</v>
      </c>
      <c r="BE26" s="209">
        <f>SUM(BE24:BE25)</f>
        <v>0</v>
      </c>
    </row>
    <row r="27" spans="1:104">
      <c r="A27" s="188" t="s">
        <v>72</v>
      </c>
      <c r="B27" s="189" t="s">
        <v>115</v>
      </c>
      <c r="C27" s="190" t="s">
        <v>116</v>
      </c>
      <c r="D27" s="191"/>
      <c r="E27" s="192"/>
      <c r="F27" s="192"/>
      <c r="G27" s="193"/>
      <c r="H27" s="194"/>
      <c r="I27" s="194"/>
      <c r="O27" s="195">
        <v>1</v>
      </c>
    </row>
    <row r="28" spans="1:104">
      <c r="A28" s="196">
        <v>13</v>
      </c>
      <c r="B28" s="197" t="s">
        <v>117</v>
      </c>
      <c r="C28" s="198" t="s">
        <v>118</v>
      </c>
      <c r="D28" s="199" t="s">
        <v>119</v>
      </c>
      <c r="E28" s="200">
        <v>24</v>
      </c>
      <c r="F28" s="200">
        <v>0</v>
      </c>
      <c r="G28" s="201">
        <f>E28*F28</f>
        <v>0</v>
      </c>
      <c r="O28" s="195">
        <v>2</v>
      </c>
      <c r="AA28" s="167">
        <v>1</v>
      </c>
      <c r="AB28" s="167">
        <v>1</v>
      </c>
      <c r="AC28" s="167">
        <v>1</v>
      </c>
      <c r="AZ28" s="167">
        <v>1</v>
      </c>
      <c r="BA28" s="167">
        <f>IF(AZ28=1,G28,0)</f>
        <v>0</v>
      </c>
      <c r="BB28" s="167">
        <f>IF(AZ28=2,G28,0)</f>
        <v>0</v>
      </c>
      <c r="BC28" s="167">
        <f>IF(AZ28=3,G28,0)</f>
        <v>0</v>
      </c>
      <c r="BD28" s="167">
        <f>IF(AZ28=4,G28,0)</f>
        <v>0</v>
      </c>
      <c r="BE28" s="167">
        <f>IF(AZ28=5,G28,0)</f>
        <v>0</v>
      </c>
      <c r="CA28" s="195">
        <v>1</v>
      </c>
      <c r="CB28" s="195">
        <v>1</v>
      </c>
      <c r="CZ28" s="167">
        <v>4.1279999999999997E-2</v>
      </c>
    </row>
    <row r="29" spans="1:104">
      <c r="A29" s="196">
        <v>14</v>
      </c>
      <c r="B29" s="197" t="s">
        <v>120</v>
      </c>
      <c r="C29" s="198" t="s">
        <v>121</v>
      </c>
      <c r="D29" s="199" t="s">
        <v>87</v>
      </c>
      <c r="E29" s="200">
        <v>129.1</v>
      </c>
      <c r="F29" s="200">
        <v>0</v>
      </c>
      <c r="G29" s="201">
        <f>E29*F29</f>
        <v>0</v>
      </c>
      <c r="O29" s="195">
        <v>2</v>
      </c>
      <c r="AA29" s="167">
        <v>1</v>
      </c>
      <c r="AB29" s="167">
        <v>1</v>
      </c>
      <c r="AC29" s="167">
        <v>1</v>
      </c>
      <c r="AZ29" s="167">
        <v>1</v>
      </c>
      <c r="BA29" s="167">
        <f>IF(AZ29=1,G29,0)</f>
        <v>0</v>
      </c>
      <c r="BB29" s="167">
        <f>IF(AZ29=2,G29,0)</f>
        <v>0</v>
      </c>
      <c r="BC29" s="167">
        <f>IF(AZ29=3,G29,0)</f>
        <v>0</v>
      </c>
      <c r="BD29" s="167">
        <f>IF(AZ29=4,G29,0)</f>
        <v>0</v>
      </c>
      <c r="BE29" s="167">
        <f>IF(AZ29=5,G29,0)</f>
        <v>0</v>
      </c>
      <c r="CA29" s="195">
        <v>1</v>
      </c>
      <c r="CB29" s="195">
        <v>1</v>
      </c>
      <c r="CZ29" s="167">
        <v>1E-4</v>
      </c>
    </row>
    <row r="30" spans="1:104">
      <c r="A30" s="196">
        <v>15</v>
      </c>
      <c r="B30" s="197" t="s">
        <v>122</v>
      </c>
      <c r="C30" s="198" t="s">
        <v>123</v>
      </c>
      <c r="D30" s="199" t="s">
        <v>119</v>
      </c>
      <c r="E30" s="200">
        <v>3</v>
      </c>
      <c r="F30" s="200">
        <v>0</v>
      </c>
      <c r="G30" s="201">
        <f>E30*F30</f>
        <v>0</v>
      </c>
      <c r="O30" s="195">
        <v>2</v>
      </c>
      <c r="AA30" s="167">
        <v>1</v>
      </c>
      <c r="AB30" s="167">
        <v>1</v>
      </c>
      <c r="AC30" s="167">
        <v>1</v>
      </c>
      <c r="AZ30" s="167">
        <v>1</v>
      </c>
      <c r="BA30" s="167">
        <f>IF(AZ30=1,G30,0)</f>
        <v>0</v>
      </c>
      <c r="BB30" s="167">
        <f>IF(AZ30=2,G30,0)</f>
        <v>0</v>
      </c>
      <c r="BC30" s="167">
        <f>IF(AZ30=3,G30,0)</f>
        <v>0</v>
      </c>
      <c r="BD30" s="167">
        <f>IF(AZ30=4,G30,0)</f>
        <v>0</v>
      </c>
      <c r="BE30" s="167">
        <f>IF(AZ30=5,G30,0)</f>
        <v>0</v>
      </c>
      <c r="CA30" s="195">
        <v>1</v>
      </c>
      <c r="CB30" s="195">
        <v>1</v>
      </c>
      <c r="CZ30" s="167">
        <v>5.6610000000000001E-2</v>
      </c>
    </row>
    <row r="31" spans="1:104">
      <c r="A31" s="202"/>
      <c r="B31" s="203" t="s">
        <v>73</v>
      </c>
      <c r="C31" s="204" t="str">
        <f>CONCATENATE(B27," ",C27)</f>
        <v>64 Výplně otvorů</v>
      </c>
      <c r="D31" s="205"/>
      <c r="E31" s="206"/>
      <c r="F31" s="207"/>
      <c r="G31" s="208">
        <f>SUM(G27:G30)</f>
        <v>0</v>
      </c>
      <c r="O31" s="195">
        <v>4</v>
      </c>
      <c r="BA31" s="209">
        <f>SUM(BA27:BA30)</f>
        <v>0</v>
      </c>
      <c r="BB31" s="209">
        <f>SUM(BB27:BB30)</f>
        <v>0</v>
      </c>
      <c r="BC31" s="209">
        <f>SUM(BC27:BC30)</f>
        <v>0</v>
      </c>
      <c r="BD31" s="209">
        <f>SUM(BD27:BD30)</f>
        <v>0</v>
      </c>
      <c r="BE31" s="209">
        <f>SUM(BE27:BE30)</f>
        <v>0</v>
      </c>
    </row>
    <row r="32" spans="1:104">
      <c r="A32" s="188" t="s">
        <v>72</v>
      </c>
      <c r="B32" s="189" t="s">
        <v>124</v>
      </c>
      <c r="C32" s="190" t="s">
        <v>125</v>
      </c>
      <c r="D32" s="191"/>
      <c r="E32" s="192"/>
      <c r="F32" s="192"/>
      <c r="G32" s="193"/>
      <c r="H32" s="194"/>
      <c r="I32" s="194"/>
      <c r="O32" s="195">
        <v>1</v>
      </c>
    </row>
    <row r="33" spans="1:104">
      <c r="A33" s="196">
        <v>16</v>
      </c>
      <c r="B33" s="197" t="s">
        <v>126</v>
      </c>
      <c r="C33" s="198" t="s">
        <v>127</v>
      </c>
      <c r="D33" s="199" t="s">
        <v>92</v>
      </c>
      <c r="E33" s="200">
        <v>384</v>
      </c>
      <c r="F33" s="200">
        <v>0</v>
      </c>
      <c r="G33" s="201">
        <f>E33*F33</f>
        <v>0</v>
      </c>
      <c r="O33" s="195">
        <v>2</v>
      </c>
      <c r="AA33" s="167">
        <v>1</v>
      </c>
      <c r="AB33" s="167">
        <v>1</v>
      </c>
      <c r="AC33" s="167">
        <v>1</v>
      </c>
      <c r="AZ33" s="167">
        <v>1</v>
      </c>
      <c r="BA33" s="167">
        <f>IF(AZ33=1,G33,0)</f>
        <v>0</v>
      </c>
      <c r="BB33" s="167">
        <f>IF(AZ33=2,G33,0)</f>
        <v>0</v>
      </c>
      <c r="BC33" s="167">
        <f>IF(AZ33=3,G33,0)</f>
        <v>0</v>
      </c>
      <c r="BD33" s="167">
        <f>IF(AZ33=4,G33,0)</f>
        <v>0</v>
      </c>
      <c r="BE33" s="167">
        <f>IF(AZ33=5,G33,0)</f>
        <v>0</v>
      </c>
      <c r="CA33" s="195">
        <v>1</v>
      </c>
      <c r="CB33" s="195">
        <v>1</v>
      </c>
      <c r="CZ33" s="167">
        <v>2.426E-2</v>
      </c>
    </row>
    <row r="34" spans="1:104">
      <c r="A34" s="196">
        <v>17</v>
      </c>
      <c r="B34" s="197" t="s">
        <v>128</v>
      </c>
      <c r="C34" s="198" t="s">
        <v>129</v>
      </c>
      <c r="D34" s="199" t="s">
        <v>92</v>
      </c>
      <c r="E34" s="200">
        <v>384</v>
      </c>
      <c r="F34" s="200">
        <v>0</v>
      </c>
      <c r="G34" s="201">
        <f>E34*F34</f>
        <v>0</v>
      </c>
      <c r="O34" s="195">
        <v>2</v>
      </c>
      <c r="AA34" s="167">
        <v>1</v>
      </c>
      <c r="AB34" s="167">
        <v>1</v>
      </c>
      <c r="AC34" s="167">
        <v>1</v>
      </c>
      <c r="AZ34" s="167">
        <v>1</v>
      </c>
      <c r="BA34" s="167">
        <f>IF(AZ34=1,G34,0)</f>
        <v>0</v>
      </c>
      <c r="BB34" s="167">
        <f>IF(AZ34=2,G34,0)</f>
        <v>0</v>
      </c>
      <c r="BC34" s="167">
        <f>IF(AZ34=3,G34,0)</f>
        <v>0</v>
      </c>
      <c r="BD34" s="167">
        <f>IF(AZ34=4,G34,0)</f>
        <v>0</v>
      </c>
      <c r="BE34" s="167">
        <f>IF(AZ34=5,G34,0)</f>
        <v>0</v>
      </c>
      <c r="CA34" s="195">
        <v>1</v>
      </c>
      <c r="CB34" s="195">
        <v>1</v>
      </c>
      <c r="CZ34" s="167">
        <v>1.09E-3</v>
      </c>
    </row>
    <row r="35" spans="1:104">
      <c r="A35" s="196">
        <v>18</v>
      </c>
      <c r="B35" s="197" t="s">
        <v>130</v>
      </c>
      <c r="C35" s="198" t="s">
        <v>131</v>
      </c>
      <c r="D35" s="199" t="s">
        <v>92</v>
      </c>
      <c r="E35" s="200">
        <v>384</v>
      </c>
      <c r="F35" s="200">
        <v>0</v>
      </c>
      <c r="G35" s="201">
        <f>E35*F35</f>
        <v>0</v>
      </c>
      <c r="O35" s="195">
        <v>2</v>
      </c>
      <c r="AA35" s="167">
        <v>1</v>
      </c>
      <c r="AB35" s="167">
        <v>1</v>
      </c>
      <c r="AC35" s="167">
        <v>1</v>
      </c>
      <c r="AZ35" s="167">
        <v>1</v>
      </c>
      <c r="BA35" s="167">
        <f>IF(AZ35=1,G35,0)</f>
        <v>0</v>
      </c>
      <c r="BB35" s="167">
        <f>IF(AZ35=2,G35,0)</f>
        <v>0</v>
      </c>
      <c r="BC35" s="167">
        <f>IF(AZ35=3,G35,0)</f>
        <v>0</v>
      </c>
      <c r="BD35" s="167">
        <f>IF(AZ35=4,G35,0)</f>
        <v>0</v>
      </c>
      <c r="BE35" s="167">
        <f>IF(AZ35=5,G35,0)</f>
        <v>0</v>
      </c>
      <c r="CA35" s="195">
        <v>1</v>
      </c>
      <c r="CB35" s="195">
        <v>1</v>
      </c>
      <c r="CZ35" s="167">
        <v>0</v>
      </c>
    </row>
    <row r="36" spans="1:104">
      <c r="A36" s="196">
        <v>19</v>
      </c>
      <c r="B36" s="197" t="s">
        <v>132</v>
      </c>
      <c r="C36" s="198" t="s">
        <v>133</v>
      </c>
      <c r="D36" s="199" t="s">
        <v>92</v>
      </c>
      <c r="E36" s="200">
        <v>384</v>
      </c>
      <c r="F36" s="200">
        <v>0</v>
      </c>
      <c r="G36" s="201">
        <f>E36*F36</f>
        <v>0</v>
      </c>
      <c r="O36" s="195">
        <v>2</v>
      </c>
      <c r="AA36" s="167">
        <v>1</v>
      </c>
      <c r="AB36" s="167">
        <v>1</v>
      </c>
      <c r="AC36" s="167">
        <v>1</v>
      </c>
      <c r="AZ36" s="167">
        <v>1</v>
      </c>
      <c r="BA36" s="167">
        <f>IF(AZ36=1,G36,0)</f>
        <v>0</v>
      </c>
      <c r="BB36" s="167">
        <f>IF(AZ36=2,G36,0)</f>
        <v>0</v>
      </c>
      <c r="BC36" s="167">
        <f>IF(AZ36=3,G36,0)</f>
        <v>0</v>
      </c>
      <c r="BD36" s="167">
        <f>IF(AZ36=4,G36,0)</f>
        <v>0</v>
      </c>
      <c r="BE36" s="167">
        <f>IF(AZ36=5,G36,0)</f>
        <v>0</v>
      </c>
      <c r="CA36" s="195">
        <v>1</v>
      </c>
      <c r="CB36" s="195">
        <v>1</v>
      </c>
      <c r="CZ36" s="167">
        <v>0</v>
      </c>
    </row>
    <row r="37" spans="1:104">
      <c r="A37" s="196">
        <v>20</v>
      </c>
      <c r="B37" s="197" t="s">
        <v>134</v>
      </c>
      <c r="C37" s="198" t="s">
        <v>135</v>
      </c>
      <c r="D37" s="199" t="s">
        <v>92</v>
      </c>
      <c r="E37" s="200">
        <v>384</v>
      </c>
      <c r="F37" s="200">
        <v>0</v>
      </c>
      <c r="G37" s="201">
        <f>E37*F37</f>
        <v>0</v>
      </c>
      <c r="O37" s="195">
        <v>2</v>
      </c>
      <c r="AA37" s="167">
        <v>1</v>
      </c>
      <c r="AB37" s="167">
        <v>1</v>
      </c>
      <c r="AC37" s="167">
        <v>1</v>
      </c>
      <c r="AZ37" s="167">
        <v>1</v>
      </c>
      <c r="BA37" s="167">
        <f>IF(AZ37=1,G37,0)</f>
        <v>0</v>
      </c>
      <c r="BB37" s="167">
        <f>IF(AZ37=2,G37,0)</f>
        <v>0</v>
      </c>
      <c r="BC37" s="167">
        <f>IF(AZ37=3,G37,0)</f>
        <v>0</v>
      </c>
      <c r="BD37" s="167">
        <f>IF(AZ37=4,G37,0)</f>
        <v>0</v>
      </c>
      <c r="BE37" s="167">
        <f>IF(AZ37=5,G37,0)</f>
        <v>0</v>
      </c>
      <c r="CA37" s="195">
        <v>1</v>
      </c>
      <c r="CB37" s="195">
        <v>1</v>
      </c>
      <c r="CZ37" s="167">
        <v>0</v>
      </c>
    </row>
    <row r="38" spans="1:104">
      <c r="A38" s="196">
        <v>21</v>
      </c>
      <c r="B38" s="197" t="s">
        <v>136</v>
      </c>
      <c r="C38" s="198" t="s">
        <v>137</v>
      </c>
      <c r="D38" s="199" t="s">
        <v>92</v>
      </c>
      <c r="E38" s="200">
        <v>384</v>
      </c>
      <c r="F38" s="200">
        <v>0</v>
      </c>
      <c r="G38" s="201">
        <f>E38*F38</f>
        <v>0</v>
      </c>
      <c r="O38" s="195">
        <v>2</v>
      </c>
      <c r="AA38" s="167">
        <v>1</v>
      </c>
      <c r="AB38" s="167">
        <v>1</v>
      </c>
      <c r="AC38" s="167">
        <v>1</v>
      </c>
      <c r="AZ38" s="167">
        <v>1</v>
      </c>
      <c r="BA38" s="167">
        <f>IF(AZ38=1,G38,0)</f>
        <v>0</v>
      </c>
      <c r="BB38" s="167">
        <f>IF(AZ38=2,G38,0)</f>
        <v>0</v>
      </c>
      <c r="BC38" s="167">
        <f>IF(AZ38=3,G38,0)</f>
        <v>0</v>
      </c>
      <c r="BD38" s="167">
        <f>IF(AZ38=4,G38,0)</f>
        <v>0</v>
      </c>
      <c r="BE38" s="167">
        <f>IF(AZ38=5,G38,0)</f>
        <v>0</v>
      </c>
      <c r="CA38" s="195">
        <v>1</v>
      </c>
      <c r="CB38" s="195">
        <v>1</v>
      </c>
      <c r="CZ38" s="167">
        <v>0</v>
      </c>
    </row>
    <row r="39" spans="1:104">
      <c r="A39" s="196">
        <v>22</v>
      </c>
      <c r="B39" s="197" t="s">
        <v>138</v>
      </c>
      <c r="C39" s="198" t="s">
        <v>139</v>
      </c>
      <c r="D39" s="199" t="s">
        <v>87</v>
      </c>
      <c r="E39" s="200">
        <v>6</v>
      </c>
      <c r="F39" s="200">
        <v>0</v>
      </c>
      <c r="G39" s="201">
        <f>E39*F39</f>
        <v>0</v>
      </c>
      <c r="O39" s="195">
        <v>2</v>
      </c>
      <c r="AA39" s="167">
        <v>1</v>
      </c>
      <c r="AB39" s="167">
        <v>1</v>
      </c>
      <c r="AC39" s="167">
        <v>1</v>
      </c>
      <c r="AZ39" s="167">
        <v>1</v>
      </c>
      <c r="BA39" s="167">
        <f>IF(AZ39=1,G39,0)</f>
        <v>0</v>
      </c>
      <c r="BB39" s="167">
        <f>IF(AZ39=2,G39,0)</f>
        <v>0</v>
      </c>
      <c r="BC39" s="167">
        <f>IF(AZ39=3,G39,0)</f>
        <v>0</v>
      </c>
      <c r="BD39" s="167">
        <f>IF(AZ39=4,G39,0)</f>
        <v>0</v>
      </c>
      <c r="BE39" s="167">
        <f>IF(AZ39=5,G39,0)</f>
        <v>0</v>
      </c>
      <c r="CA39" s="195">
        <v>1</v>
      </c>
      <c r="CB39" s="195">
        <v>1</v>
      </c>
      <c r="CZ39" s="167">
        <v>2.2790000000000001E-2</v>
      </c>
    </row>
    <row r="40" spans="1:104">
      <c r="A40" s="196">
        <v>23</v>
      </c>
      <c r="B40" s="197" t="s">
        <v>140</v>
      </c>
      <c r="C40" s="198" t="s">
        <v>141</v>
      </c>
      <c r="D40" s="199" t="s">
        <v>87</v>
      </c>
      <c r="E40" s="200">
        <v>6</v>
      </c>
      <c r="F40" s="200">
        <v>0</v>
      </c>
      <c r="G40" s="201">
        <f>E40*F40</f>
        <v>0</v>
      </c>
      <c r="O40" s="195">
        <v>2</v>
      </c>
      <c r="AA40" s="167">
        <v>1</v>
      </c>
      <c r="AB40" s="167">
        <v>1</v>
      </c>
      <c r="AC40" s="167">
        <v>1</v>
      </c>
      <c r="AZ40" s="167">
        <v>1</v>
      </c>
      <c r="BA40" s="167">
        <f>IF(AZ40=1,G40,0)</f>
        <v>0</v>
      </c>
      <c r="BB40" s="167">
        <f>IF(AZ40=2,G40,0)</f>
        <v>0</v>
      </c>
      <c r="BC40" s="167">
        <f>IF(AZ40=3,G40,0)</f>
        <v>0</v>
      </c>
      <c r="BD40" s="167">
        <f>IF(AZ40=4,G40,0)</f>
        <v>0</v>
      </c>
      <c r="BE40" s="167">
        <f>IF(AZ40=5,G40,0)</f>
        <v>0</v>
      </c>
      <c r="CA40" s="195">
        <v>1</v>
      </c>
      <c r="CB40" s="195">
        <v>1</v>
      </c>
      <c r="CZ40" s="167">
        <v>0</v>
      </c>
    </row>
    <row r="41" spans="1:104">
      <c r="A41" s="196">
        <v>24</v>
      </c>
      <c r="B41" s="197" t="s">
        <v>142</v>
      </c>
      <c r="C41" s="198" t="s">
        <v>143</v>
      </c>
      <c r="D41" s="199" t="s">
        <v>119</v>
      </c>
      <c r="E41" s="200">
        <v>1</v>
      </c>
      <c r="F41" s="200">
        <v>0</v>
      </c>
      <c r="G41" s="201">
        <f>E41*F41</f>
        <v>0</v>
      </c>
      <c r="O41" s="195">
        <v>2</v>
      </c>
      <c r="AA41" s="167">
        <v>12</v>
      </c>
      <c r="AB41" s="167">
        <v>0</v>
      </c>
      <c r="AC41" s="167">
        <v>51</v>
      </c>
      <c r="AZ41" s="167">
        <v>1</v>
      </c>
      <c r="BA41" s="167">
        <f>IF(AZ41=1,G41,0)</f>
        <v>0</v>
      </c>
      <c r="BB41" s="167">
        <f>IF(AZ41=2,G41,0)</f>
        <v>0</v>
      </c>
      <c r="BC41" s="167">
        <f>IF(AZ41=3,G41,0)</f>
        <v>0</v>
      </c>
      <c r="BD41" s="167">
        <f>IF(AZ41=4,G41,0)</f>
        <v>0</v>
      </c>
      <c r="BE41" s="167">
        <f>IF(AZ41=5,G41,0)</f>
        <v>0</v>
      </c>
      <c r="CA41" s="195">
        <v>12</v>
      </c>
      <c r="CB41" s="195">
        <v>0</v>
      </c>
      <c r="CZ41" s="167">
        <v>0</v>
      </c>
    </row>
    <row r="42" spans="1:104">
      <c r="A42" s="202"/>
      <c r="B42" s="203" t="s">
        <v>73</v>
      </c>
      <c r="C42" s="204" t="str">
        <f>CONCATENATE(B32," ",C32)</f>
        <v>94 Lešení a stavební výtahy</v>
      </c>
      <c r="D42" s="205"/>
      <c r="E42" s="206"/>
      <c r="F42" s="207"/>
      <c r="G42" s="208">
        <f>SUM(G32:G41)</f>
        <v>0</v>
      </c>
      <c r="O42" s="195">
        <v>4</v>
      </c>
      <c r="BA42" s="209">
        <f>SUM(BA32:BA41)</f>
        <v>0</v>
      </c>
      <c r="BB42" s="209">
        <f>SUM(BB32:BB41)</f>
        <v>0</v>
      </c>
      <c r="BC42" s="209">
        <f>SUM(BC32:BC41)</f>
        <v>0</v>
      </c>
      <c r="BD42" s="209">
        <f>SUM(BD32:BD41)</f>
        <v>0</v>
      </c>
      <c r="BE42" s="209">
        <f>SUM(BE32:BE41)</f>
        <v>0</v>
      </c>
    </row>
    <row r="43" spans="1:104">
      <c r="A43" s="188" t="s">
        <v>72</v>
      </c>
      <c r="B43" s="189" t="s">
        <v>144</v>
      </c>
      <c r="C43" s="190" t="s">
        <v>145</v>
      </c>
      <c r="D43" s="191"/>
      <c r="E43" s="192"/>
      <c r="F43" s="192"/>
      <c r="G43" s="193"/>
      <c r="H43" s="194"/>
      <c r="I43" s="194"/>
      <c r="O43" s="195">
        <v>1</v>
      </c>
    </row>
    <row r="44" spans="1:104">
      <c r="A44" s="196">
        <v>25</v>
      </c>
      <c r="B44" s="197" t="s">
        <v>146</v>
      </c>
      <c r="C44" s="198" t="s">
        <v>147</v>
      </c>
      <c r="D44" s="199" t="s">
        <v>84</v>
      </c>
      <c r="E44" s="200">
        <v>2.1419999999999999</v>
      </c>
      <c r="F44" s="200">
        <v>0</v>
      </c>
      <c r="G44" s="201">
        <f>E44*F44</f>
        <v>0</v>
      </c>
      <c r="O44" s="195">
        <v>2</v>
      </c>
      <c r="AA44" s="167">
        <v>1</v>
      </c>
      <c r="AB44" s="167">
        <v>1</v>
      </c>
      <c r="AC44" s="167">
        <v>1</v>
      </c>
      <c r="AZ44" s="167">
        <v>1</v>
      </c>
      <c r="BA44" s="167">
        <f>IF(AZ44=1,G44,0)</f>
        <v>0</v>
      </c>
      <c r="BB44" s="167">
        <f>IF(AZ44=2,G44,0)</f>
        <v>0</v>
      </c>
      <c r="BC44" s="167">
        <f>IF(AZ44=3,G44,0)</f>
        <v>0</v>
      </c>
      <c r="BD44" s="167">
        <f>IF(AZ44=4,G44,0)</f>
        <v>0</v>
      </c>
      <c r="BE44" s="167">
        <f>IF(AZ44=5,G44,0)</f>
        <v>0</v>
      </c>
      <c r="CA44" s="195">
        <v>1</v>
      </c>
      <c r="CB44" s="195">
        <v>1</v>
      </c>
      <c r="CZ44" s="167">
        <v>1.2800000000000001E-3</v>
      </c>
    </row>
    <row r="45" spans="1:104">
      <c r="A45" s="196">
        <v>26</v>
      </c>
      <c r="B45" s="197" t="s">
        <v>148</v>
      </c>
      <c r="C45" s="198" t="s">
        <v>149</v>
      </c>
      <c r="D45" s="199" t="s">
        <v>84</v>
      </c>
      <c r="E45" s="200">
        <v>0.2475</v>
      </c>
      <c r="F45" s="200">
        <v>0</v>
      </c>
      <c r="G45" s="201">
        <f>E45*F45</f>
        <v>0</v>
      </c>
      <c r="O45" s="195">
        <v>2</v>
      </c>
      <c r="AA45" s="167">
        <v>1</v>
      </c>
      <c r="AB45" s="167">
        <v>1</v>
      </c>
      <c r="AC45" s="167">
        <v>1</v>
      </c>
      <c r="AZ45" s="167">
        <v>1</v>
      </c>
      <c r="BA45" s="167">
        <f>IF(AZ45=1,G45,0)</f>
        <v>0</v>
      </c>
      <c r="BB45" s="167">
        <f>IF(AZ45=2,G45,0)</f>
        <v>0</v>
      </c>
      <c r="BC45" s="167">
        <f>IF(AZ45=3,G45,0)</f>
        <v>0</v>
      </c>
      <c r="BD45" s="167">
        <f>IF(AZ45=4,G45,0)</f>
        <v>0</v>
      </c>
      <c r="BE45" s="167">
        <f>IF(AZ45=5,G45,0)</f>
        <v>0</v>
      </c>
      <c r="CA45" s="195">
        <v>1</v>
      </c>
      <c r="CB45" s="195">
        <v>1</v>
      </c>
      <c r="CZ45" s="167">
        <v>0</v>
      </c>
    </row>
    <row r="46" spans="1:104">
      <c r="A46" s="196">
        <v>27</v>
      </c>
      <c r="B46" s="197" t="s">
        <v>150</v>
      </c>
      <c r="C46" s="198" t="s">
        <v>151</v>
      </c>
      <c r="D46" s="199" t="s">
        <v>92</v>
      </c>
      <c r="E46" s="200">
        <v>33.69</v>
      </c>
      <c r="F46" s="200">
        <v>0</v>
      </c>
      <c r="G46" s="201">
        <f>E46*F46</f>
        <v>0</v>
      </c>
      <c r="O46" s="195">
        <v>2</v>
      </c>
      <c r="AA46" s="167">
        <v>1</v>
      </c>
      <c r="AB46" s="167">
        <v>1</v>
      </c>
      <c r="AC46" s="167">
        <v>1</v>
      </c>
      <c r="AZ46" s="167">
        <v>1</v>
      </c>
      <c r="BA46" s="167">
        <f>IF(AZ46=1,G46,0)</f>
        <v>0</v>
      </c>
      <c r="BB46" s="167">
        <f>IF(AZ46=2,G46,0)</f>
        <v>0</v>
      </c>
      <c r="BC46" s="167">
        <f>IF(AZ46=3,G46,0)</f>
        <v>0</v>
      </c>
      <c r="BD46" s="167">
        <f>IF(AZ46=4,G46,0)</f>
        <v>0</v>
      </c>
      <c r="BE46" s="167">
        <f>IF(AZ46=5,G46,0)</f>
        <v>0</v>
      </c>
      <c r="CA46" s="195">
        <v>1</v>
      </c>
      <c r="CB46" s="195">
        <v>1</v>
      </c>
      <c r="CZ46" s="167">
        <v>0</v>
      </c>
    </row>
    <row r="47" spans="1:104">
      <c r="A47" s="196">
        <v>28</v>
      </c>
      <c r="B47" s="197" t="s">
        <v>152</v>
      </c>
      <c r="C47" s="198" t="s">
        <v>153</v>
      </c>
      <c r="D47" s="199" t="s">
        <v>92</v>
      </c>
      <c r="E47" s="200">
        <v>32.54</v>
      </c>
      <c r="F47" s="200">
        <v>0</v>
      </c>
      <c r="G47" s="201">
        <f>E47*F47</f>
        <v>0</v>
      </c>
      <c r="O47" s="195">
        <v>2</v>
      </c>
      <c r="AA47" s="167">
        <v>1</v>
      </c>
      <c r="AB47" s="167">
        <v>1</v>
      </c>
      <c r="AC47" s="167">
        <v>1</v>
      </c>
      <c r="AZ47" s="167">
        <v>1</v>
      </c>
      <c r="BA47" s="167">
        <f>IF(AZ47=1,G47,0)</f>
        <v>0</v>
      </c>
      <c r="BB47" s="167">
        <f>IF(AZ47=2,G47,0)</f>
        <v>0</v>
      </c>
      <c r="BC47" s="167">
        <f>IF(AZ47=3,G47,0)</f>
        <v>0</v>
      </c>
      <c r="BD47" s="167">
        <f>IF(AZ47=4,G47,0)</f>
        <v>0</v>
      </c>
      <c r="BE47" s="167">
        <f>IF(AZ47=5,G47,0)</f>
        <v>0</v>
      </c>
      <c r="CA47" s="195">
        <v>1</v>
      </c>
      <c r="CB47" s="195">
        <v>1</v>
      </c>
      <c r="CZ47" s="167">
        <v>1E-3</v>
      </c>
    </row>
    <row r="48" spans="1:104">
      <c r="A48" s="196">
        <v>29</v>
      </c>
      <c r="B48" s="197" t="s">
        <v>154</v>
      </c>
      <c r="C48" s="198" t="s">
        <v>155</v>
      </c>
      <c r="D48" s="199" t="s">
        <v>92</v>
      </c>
      <c r="E48" s="200">
        <v>5.4</v>
      </c>
      <c r="F48" s="200">
        <v>0</v>
      </c>
      <c r="G48" s="201">
        <f>E48*F48</f>
        <v>0</v>
      </c>
      <c r="O48" s="195">
        <v>2</v>
      </c>
      <c r="AA48" s="167">
        <v>1</v>
      </c>
      <c r="AB48" s="167">
        <v>1</v>
      </c>
      <c r="AC48" s="167">
        <v>1</v>
      </c>
      <c r="AZ48" s="167">
        <v>1</v>
      </c>
      <c r="BA48" s="167">
        <f>IF(AZ48=1,G48,0)</f>
        <v>0</v>
      </c>
      <c r="BB48" s="167">
        <f>IF(AZ48=2,G48,0)</f>
        <v>0</v>
      </c>
      <c r="BC48" s="167">
        <f>IF(AZ48=3,G48,0)</f>
        <v>0</v>
      </c>
      <c r="BD48" s="167">
        <f>IF(AZ48=4,G48,0)</f>
        <v>0</v>
      </c>
      <c r="BE48" s="167">
        <f>IF(AZ48=5,G48,0)</f>
        <v>0</v>
      </c>
      <c r="CA48" s="195">
        <v>1</v>
      </c>
      <c r="CB48" s="195">
        <v>1</v>
      </c>
      <c r="CZ48" s="167">
        <v>1.17E-3</v>
      </c>
    </row>
    <row r="49" spans="1:104">
      <c r="A49" s="196">
        <v>30</v>
      </c>
      <c r="B49" s="197" t="s">
        <v>156</v>
      </c>
      <c r="C49" s="198" t="s">
        <v>157</v>
      </c>
      <c r="D49" s="199" t="s">
        <v>92</v>
      </c>
      <c r="E49" s="200">
        <v>332.065</v>
      </c>
      <c r="F49" s="200">
        <v>0</v>
      </c>
      <c r="G49" s="201">
        <f>E49*F49</f>
        <v>0</v>
      </c>
      <c r="O49" s="195">
        <v>2</v>
      </c>
      <c r="AA49" s="167">
        <v>1</v>
      </c>
      <c r="AB49" s="167">
        <v>1</v>
      </c>
      <c r="AC49" s="167">
        <v>1</v>
      </c>
      <c r="AZ49" s="167">
        <v>1</v>
      </c>
      <c r="BA49" s="167">
        <f>IF(AZ49=1,G49,0)</f>
        <v>0</v>
      </c>
      <c r="BB49" s="167">
        <f>IF(AZ49=2,G49,0)</f>
        <v>0</v>
      </c>
      <c r="BC49" s="167">
        <f>IF(AZ49=3,G49,0)</f>
        <v>0</v>
      </c>
      <c r="BD49" s="167">
        <f>IF(AZ49=4,G49,0)</f>
        <v>0</v>
      </c>
      <c r="BE49" s="167">
        <f>IF(AZ49=5,G49,0)</f>
        <v>0</v>
      </c>
      <c r="CA49" s="195">
        <v>1</v>
      </c>
      <c r="CB49" s="195">
        <v>1</v>
      </c>
      <c r="CZ49" s="167">
        <v>0</v>
      </c>
    </row>
    <row r="50" spans="1:104">
      <c r="A50" s="196">
        <v>31</v>
      </c>
      <c r="B50" s="197" t="s">
        <v>158</v>
      </c>
      <c r="C50" s="198" t="s">
        <v>159</v>
      </c>
      <c r="D50" s="199" t="s">
        <v>160</v>
      </c>
      <c r="E50" s="200">
        <v>17.302074999999999</v>
      </c>
      <c r="F50" s="200">
        <v>0</v>
      </c>
      <c r="G50" s="201">
        <f>E50*F50</f>
        <v>0</v>
      </c>
      <c r="O50" s="195">
        <v>2</v>
      </c>
      <c r="AA50" s="167">
        <v>8</v>
      </c>
      <c r="AB50" s="167">
        <v>1</v>
      </c>
      <c r="AC50" s="167">
        <v>3</v>
      </c>
      <c r="AZ50" s="167">
        <v>1</v>
      </c>
      <c r="BA50" s="167">
        <f>IF(AZ50=1,G50,0)</f>
        <v>0</v>
      </c>
      <c r="BB50" s="167">
        <f>IF(AZ50=2,G50,0)</f>
        <v>0</v>
      </c>
      <c r="BC50" s="167">
        <f>IF(AZ50=3,G50,0)</f>
        <v>0</v>
      </c>
      <c r="BD50" s="167">
        <f>IF(AZ50=4,G50,0)</f>
        <v>0</v>
      </c>
      <c r="BE50" s="167">
        <f>IF(AZ50=5,G50,0)</f>
        <v>0</v>
      </c>
      <c r="CA50" s="195">
        <v>8</v>
      </c>
      <c r="CB50" s="195">
        <v>1</v>
      </c>
      <c r="CZ50" s="167">
        <v>0</v>
      </c>
    </row>
    <row r="51" spans="1:104">
      <c r="A51" s="196">
        <v>32</v>
      </c>
      <c r="B51" s="197" t="s">
        <v>161</v>
      </c>
      <c r="C51" s="198" t="s">
        <v>162</v>
      </c>
      <c r="D51" s="199" t="s">
        <v>160</v>
      </c>
      <c r="E51" s="200">
        <v>259.53112499999997</v>
      </c>
      <c r="F51" s="200">
        <v>0</v>
      </c>
      <c r="G51" s="201">
        <f>E51*F51</f>
        <v>0</v>
      </c>
      <c r="O51" s="195">
        <v>2</v>
      </c>
      <c r="AA51" s="167">
        <v>8</v>
      </c>
      <c r="AB51" s="167">
        <v>1</v>
      </c>
      <c r="AC51" s="167">
        <v>3</v>
      </c>
      <c r="AZ51" s="167">
        <v>1</v>
      </c>
      <c r="BA51" s="167">
        <f>IF(AZ51=1,G51,0)</f>
        <v>0</v>
      </c>
      <c r="BB51" s="167">
        <f>IF(AZ51=2,G51,0)</f>
        <v>0</v>
      </c>
      <c r="BC51" s="167">
        <f>IF(AZ51=3,G51,0)</f>
        <v>0</v>
      </c>
      <c r="BD51" s="167">
        <f>IF(AZ51=4,G51,0)</f>
        <v>0</v>
      </c>
      <c r="BE51" s="167">
        <f>IF(AZ51=5,G51,0)</f>
        <v>0</v>
      </c>
      <c r="CA51" s="195">
        <v>8</v>
      </c>
      <c r="CB51" s="195">
        <v>1</v>
      </c>
      <c r="CZ51" s="167">
        <v>0</v>
      </c>
    </row>
    <row r="52" spans="1:104">
      <c r="A52" s="196">
        <v>33</v>
      </c>
      <c r="B52" s="197" t="s">
        <v>163</v>
      </c>
      <c r="C52" s="198" t="s">
        <v>164</v>
      </c>
      <c r="D52" s="199" t="s">
        <v>160</v>
      </c>
      <c r="E52" s="200">
        <v>17.302074999999999</v>
      </c>
      <c r="F52" s="200">
        <v>0</v>
      </c>
      <c r="G52" s="201">
        <f>E52*F52</f>
        <v>0</v>
      </c>
      <c r="O52" s="195">
        <v>2</v>
      </c>
      <c r="AA52" s="167">
        <v>8</v>
      </c>
      <c r="AB52" s="167">
        <v>1</v>
      </c>
      <c r="AC52" s="167">
        <v>3</v>
      </c>
      <c r="AZ52" s="167">
        <v>1</v>
      </c>
      <c r="BA52" s="167">
        <f>IF(AZ52=1,G52,0)</f>
        <v>0</v>
      </c>
      <c r="BB52" s="167">
        <f>IF(AZ52=2,G52,0)</f>
        <v>0</v>
      </c>
      <c r="BC52" s="167">
        <f>IF(AZ52=3,G52,0)</f>
        <v>0</v>
      </c>
      <c r="BD52" s="167">
        <f>IF(AZ52=4,G52,0)</f>
        <v>0</v>
      </c>
      <c r="BE52" s="167">
        <f>IF(AZ52=5,G52,0)</f>
        <v>0</v>
      </c>
      <c r="CA52" s="195">
        <v>8</v>
      </c>
      <c r="CB52" s="195">
        <v>1</v>
      </c>
      <c r="CZ52" s="167">
        <v>0</v>
      </c>
    </row>
    <row r="53" spans="1:104">
      <c r="A53" s="196">
        <v>34</v>
      </c>
      <c r="B53" s="197" t="s">
        <v>165</v>
      </c>
      <c r="C53" s="198" t="s">
        <v>166</v>
      </c>
      <c r="D53" s="199" t="s">
        <v>160</v>
      </c>
      <c r="E53" s="200">
        <v>51.906224999999999</v>
      </c>
      <c r="F53" s="200">
        <v>0</v>
      </c>
      <c r="G53" s="201">
        <f>E53*F53</f>
        <v>0</v>
      </c>
      <c r="O53" s="195">
        <v>2</v>
      </c>
      <c r="AA53" s="167">
        <v>8</v>
      </c>
      <c r="AB53" s="167">
        <v>1</v>
      </c>
      <c r="AC53" s="167">
        <v>3</v>
      </c>
      <c r="AZ53" s="167">
        <v>1</v>
      </c>
      <c r="BA53" s="167">
        <f>IF(AZ53=1,G53,0)</f>
        <v>0</v>
      </c>
      <c r="BB53" s="167">
        <f>IF(AZ53=2,G53,0)</f>
        <v>0</v>
      </c>
      <c r="BC53" s="167">
        <f>IF(AZ53=3,G53,0)</f>
        <v>0</v>
      </c>
      <c r="BD53" s="167">
        <f>IF(AZ53=4,G53,0)</f>
        <v>0</v>
      </c>
      <c r="BE53" s="167">
        <f>IF(AZ53=5,G53,0)</f>
        <v>0</v>
      </c>
      <c r="CA53" s="195">
        <v>8</v>
      </c>
      <c r="CB53" s="195">
        <v>1</v>
      </c>
      <c r="CZ53" s="167">
        <v>0</v>
      </c>
    </row>
    <row r="54" spans="1:104">
      <c r="A54" s="196">
        <v>35</v>
      </c>
      <c r="B54" s="197" t="s">
        <v>167</v>
      </c>
      <c r="C54" s="198" t="s">
        <v>168</v>
      </c>
      <c r="D54" s="199" t="s">
        <v>160</v>
      </c>
      <c r="E54" s="200">
        <v>17.302074999999999</v>
      </c>
      <c r="F54" s="200">
        <v>0</v>
      </c>
      <c r="G54" s="201">
        <f>E54*F54</f>
        <v>0</v>
      </c>
      <c r="O54" s="195">
        <v>2</v>
      </c>
      <c r="AA54" s="167">
        <v>8</v>
      </c>
      <c r="AB54" s="167">
        <v>1</v>
      </c>
      <c r="AC54" s="167">
        <v>3</v>
      </c>
      <c r="AZ54" s="167">
        <v>1</v>
      </c>
      <c r="BA54" s="167">
        <f>IF(AZ54=1,G54,0)</f>
        <v>0</v>
      </c>
      <c r="BB54" s="167">
        <f>IF(AZ54=2,G54,0)</f>
        <v>0</v>
      </c>
      <c r="BC54" s="167">
        <f>IF(AZ54=3,G54,0)</f>
        <v>0</v>
      </c>
      <c r="BD54" s="167">
        <f>IF(AZ54=4,G54,0)</f>
        <v>0</v>
      </c>
      <c r="BE54" s="167">
        <f>IF(AZ54=5,G54,0)</f>
        <v>0</v>
      </c>
      <c r="CA54" s="195">
        <v>8</v>
      </c>
      <c r="CB54" s="195">
        <v>1</v>
      </c>
      <c r="CZ54" s="167">
        <v>0</v>
      </c>
    </row>
    <row r="55" spans="1:104">
      <c r="A55" s="196">
        <v>36</v>
      </c>
      <c r="B55" s="197" t="s">
        <v>169</v>
      </c>
      <c r="C55" s="198" t="s">
        <v>170</v>
      </c>
      <c r="D55" s="199" t="s">
        <v>160</v>
      </c>
      <c r="E55" s="200">
        <v>17.302074999999999</v>
      </c>
      <c r="F55" s="200">
        <v>0</v>
      </c>
      <c r="G55" s="201">
        <f>E55*F55</f>
        <v>0</v>
      </c>
      <c r="O55" s="195">
        <v>2</v>
      </c>
      <c r="AA55" s="167">
        <v>8</v>
      </c>
      <c r="AB55" s="167">
        <v>0</v>
      </c>
      <c r="AC55" s="167">
        <v>3</v>
      </c>
      <c r="AZ55" s="167">
        <v>1</v>
      </c>
      <c r="BA55" s="167">
        <f>IF(AZ55=1,G55,0)</f>
        <v>0</v>
      </c>
      <c r="BB55" s="167">
        <f>IF(AZ55=2,G55,0)</f>
        <v>0</v>
      </c>
      <c r="BC55" s="167">
        <f>IF(AZ55=3,G55,0)</f>
        <v>0</v>
      </c>
      <c r="BD55" s="167">
        <f>IF(AZ55=4,G55,0)</f>
        <v>0</v>
      </c>
      <c r="BE55" s="167">
        <f>IF(AZ55=5,G55,0)</f>
        <v>0</v>
      </c>
      <c r="CA55" s="195">
        <v>8</v>
      </c>
      <c r="CB55" s="195">
        <v>0</v>
      </c>
      <c r="CZ55" s="167">
        <v>0</v>
      </c>
    </row>
    <row r="56" spans="1:104">
      <c r="A56" s="202"/>
      <c r="B56" s="203" t="s">
        <v>73</v>
      </c>
      <c r="C56" s="204" t="str">
        <f>CONCATENATE(B43," ",C43)</f>
        <v>96 Bourání konstrukcí</v>
      </c>
      <c r="D56" s="205"/>
      <c r="E56" s="206"/>
      <c r="F56" s="207"/>
      <c r="G56" s="208">
        <f>SUM(G43:G55)</f>
        <v>0</v>
      </c>
      <c r="O56" s="195">
        <v>4</v>
      </c>
      <c r="BA56" s="209">
        <f>SUM(BA43:BA55)</f>
        <v>0</v>
      </c>
      <c r="BB56" s="209">
        <f>SUM(BB43:BB55)</f>
        <v>0</v>
      </c>
      <c r="BC56" s="209">
        <f>SUM(BC43:BC55)</f>
        <v>0</v>
      </c>
      <c r="BD56" s="209">
        <f>SUM(BD43:BD55)</f>
        <v>0</v>
      </c>
      <c r="BE56" s="209">
        <f>SUM(BE43:BE55)</f>
        <v>0</v>
      </c>
    </row>
    <row r="57" spans="1:104">
      <c r="A57" s="188" t="s">
        <v>72</v>
      </c>
      <c r="B57" s="189" t="s">
        <v>171</v>
      </c>
      <c r="C57" s="190" t="s">
        <v>172</v>
      </c>
      <c r="D57" s="191"/>
      <c r="E57" s="192"/>
      <c r="F57" s="192"/>
      <c r="G57" s="193"/>
      <c r="H57" s="194"/>
      <c r="I57" s="194"/>
      <c r="O57" s="195">
        <v>1</v>
      </c>
    </row>
    <row r="58" spans="1:104">
      <c r="A58" s="196">
        <v>37</v>
      </c>
      <c r="B58" s="197" t="s">
        <v>173</v>
      </c>
      <c r="C58" s="198" t="s">
        <v>174</v>
      </c>
      <c r="D58" s="199" t="s">
        <v>160</v>
      </c>
      <c r="E58" s="200">
        <v>29.63581026</v>
      </c>
      <c r="F58" s="200">
        <v>0</v>
      </c>
      <c r="G58" s="201">
        <f>E58*F58</f>
        <v>0</v>
      </c>
      <c r="O58" s="195">
        <v>2</v>
      </c>
      <c r="AA58" s="167">
        <v>7</v>
      </c>
      <c r="AB58" s="167">
        <v>1</v>
      </c>
      <c r="AC58" s="167">
        <v>2</v>
      </c>
      <c r="AZ58" s="167">
        <v>1</v>
      </c>
      <c r="BA58" s="167">
        <f>IF(AZ58=1,G58,0)</f>
        <v>0</v>
      </c>
      <c r="BB58" s="167">
        <f>IF(AZ58=2,G58,0)</f>
        <v>0</v>
      </c>
      <c r="BC58" s="167">
        <f>IF(AZ58=3,G58,0)</f>
        <v>0</v>
      </c>
      <c r="BD58" s="167">
        <f>IF(AZ58=4,G58,0)</f>
        <v>0</v>
      </c>
      <c r="BE58" s="167">
        <f>IF(AZ58=5,G58,0)</f>
        <v>0</v>
      </c>
      <c r="CA58" s="195">
        <v>7</v>
      </c>
      <c r="CB58" s="195">
        <v>1</v>
      </c>
      <c r="CZ58" s="167">
        <v>0</v>
      </c>
    </row>
    <row r="59" spans="1:104">
      <c r="A59" s="202"/>
      <c r="B59" s="203" t="s">
        <v>73</v>
      </c>
      <c r="C59" s="204" t="str">
        <f>CONCATENATE(B57," ",C57)</f>
        <v>99 Staveništní přesun hmot</v>
      </c>
      <c r="D59" s="205"/>
      <c r="E59" s="206"/>
      <c r="F59" s="207"/>
      <c r="G59" s="208">
        <f>SUM(G57:G58)</f>
        <v>0</v>
      </c>
      <c r="O59" s="195">
        <v>4</v>
      </c>
      <c r="BA59" s="209">
        <f>SUM(BA57:BA58)</f>
        <v>0</v>
      </c>
      <c r="BB59" s="209">
        <f>SUM(BB57:BB58)</f>
        <v>0</v>
      </c>
      <c r="BC59" s="209">
        <f>SUM(BC57:BC58)</f>
        <v>0</v>
      </c>
      <c r="BD59" s="209">
        <f>SUM(BD57:BD58)</f>
        <v>0</v>
      </c>
      <c r="BE59" s="209">
        <f>SUM(BE57:BE58)</f>
        <v>0</v>
      </c>
    </row>
    <row r="60" spans="1:104">
      <c r="A60" s="188" t="s">
        <v>72</v>
      </c>
      <c r="B60" s="189" t="s">
        <v>175</v>
      </c>
      <c r="C60" s="190" t="s">
        <v>176</v>
      </c>
      <c r="D60" s="191"/>
      <c r="E60" s="192"/>
      <c r="F60" s="192"/>
      <c r="G60" s="193"/>
      <c r="H60" s="194"/>
      <c r="I60" s="194"/>
      <c r="O60" s="195">
        <v>1</v>
      </c>
    </row>
    <row r="61" spans="1:104">
      <c r="A61" s="196">
        <v>38</v>
      </c>
      <c r="B61" s="197" t="s">
        <v>177</v>
      </c>
      <c r="C61" s="198" t="s">
        <v>178</v>
      </c>
      <c r="D61" s="199" t="s">
        <v>87</v>
      </c>
      <c r="E61" s="200">
        <v>23.3</v>
      </c>
      <c r="F61" s="200">
        <v>0</v>
      </c>
      <c r="G61" s="201">
        <f>E61*F61</f>
        <v>0</v>
      </c>
      <c r="O61" s="195">
        <v>2</v>
      </c>
      <c r="AA61" s="167">
        <v>1</v>
      </c>
      <c r="AB61" s="167">
        <v>7</v>
      </c>
      <c r="AC61" s="167">
        <v>7</v>
      </c>
      <c r="AZ61" s="167">
        <v>2</v>
      </c>
      <c r="BA61" s="167">
        <f>IF(AZ61=1,G61,0)</f>
        <v>0</v>
      </c>
      <c r="BB61" s="167">
        <f>IF(AZ61=2,G61,0)</f>
        <v>0</v>
      </c>
      <c r="BC61" s="167">
        <f>IF(AZ61=3,G61,0)</f>
        <v>0</v>
      </c>
      <c r="BD61" s="167">
        <f>IF(AZ61=4,G61,0)</f>
        <v>0</v>
      </c>
      <c r="BE61" s="167">
        <f>IF(AZ61=5,G61,0)</f>
        <v>0</v>
      </c>
      <c r="CA61" s="195">
        <v>1</v>
      </c>
      <c r="CB61" s="195">
        <v>7</v>
      </c>
      <c r="CZ61" s="167">
        <v>0</v>
      </c>
    </row>
    <row r="62" spans="1:104">
      <c r="A62" s="196">
        <v>39</v>
      </c>
      <c r="B62" s="197" t="s">
        <v>179</v>
      </c>
      <c r="C62" s="198" t="s">
        <v>180</v>
      </c>
      <c r="D62" s="199" t="s">
        <v>87</v>
      </c>
      <c r="E62" s="200">
        <v>23.3</v>
      </c>
      <c r="F62" s="200">
        <v>0</v>
      </c>
      <c r="G62" s="201">
        <f>E62*F62</f>
        <v>0</v>
      </c>
      <c r="O62" s="195">
        <v>2</v>
      </c>
      <c r="AA62" s="167">
        <v>1</v>
      </c>
      <c r="AB62" s="167">
        <v>7</v>
      </c>
      <c r="AC62" s="167">
        <v>7</v>
      </c>
      <c r="AZ62" s="167">
        <v>2</v>
      </c>
      <c r="BA62" s="167">
        <f>IF(AZ62=1,G62,0)</f>
        <v>0</v>
      </c>
      <c r="BB62" s="167">
        <f>IF(AZ62=2,G62,0)</f>
        <v>0</v>
      </c>
      <c r="BC62" s="167">
        <f>IF(AZ62=3,G62,0)</f>
        <v>0</v>
      </c>
      <c r="BD62" s="167">
        <f>IF(AZ62=4,G62,0)</f>
        <v>0</v>
      </c>
      <c r="BE62" s="167">
        <f>IF(AZ62=5,G62,0)</f>
        <v>0</v>
      </c>
      <c r="CA62" s="195">
        <v>1</v>
      </c>
      <c r="CB62" s="195">
        <v>7</v>
      </c>
      <c r="CZ62" s="167">
        <v>6.0000000000000002E-5</v>
      </c>
    </row>
    <row r="63" spans="1:104">
      <c r="A63" s="196">
        <v>40</v>
      </c>
      <c r="B63" s="197" t="s">
        <v>181</v>
      </c>
      <c r="C63" s="198" t="s">
        <v>182</v>
      </c>
      <c r="D63" s="199" t="s">
        <v>160</v>
      </c>
      <c r="E63" s="200">
        <v>1.3979999999999999E-3</v>
      </c>
      <c r="F63" s="200">
        <v>0</v>
      </c>
      <c r="G63" s="201">
        <f>E63*F63</f>
        <v>0</v>
      </c>
      <c r="O63" s="195">
        <v>2</v>
      </c>
      <c r="AA63" s="167">
        <v>7</v>
      </c>
      <c r="AB63" s="167">
        <v>1001</v>
      </c>
      <c r="AC63" s="167">
        <v>5</v>
      </c>
      <c r="AZ63" s="167">
        <v>2</v>
      </c>
      <c r="BA63" s="167">
        <f>IF(AZ63=1,G63,0)</f>
        <v>0</v>
      </c>
      <c r="BB63" s="167">
        <f>IF(AZ63=2,G63,0)</f>
        <v>0</v>
      </c>
      <c r="BC63" s="167">
        <f>IF(AZ63=3,G63,0)</f>
        <v>0</v>
      </c>
      <c r="BD63" s="167">
        <f>IF(AZ63=4,G63,0)</f>
        <v>0</v>
      </c>
      <c r="BE63" s="167">
        <f>IF(AZ63=5,G63,0)</f>
        <v>0</v>
      </c>
      <c r="CA63" s="195">
        <v>7</v>
      </c>
      <c r="CB63" s="195">
        <v>1001</v>
      </c>
      <c r="CZ63" s="167">
        <v>0</v>
      </c>
    </row>
    <row r="64" spans="1:104">
      <c r="A64" s="202"/>
      <c r="B64" s="203" t="s">
        <v>73</v>
      </c>
      <c r="C64" s="204" t="str">
        <f>CONCATENATE(B60," ",C60)</f>
        <v>764 Konstrukce klempířské</v>
      </c>
      <c r="D64" s="205"/>
      <c r="E64" s="206"/>
      <c r="F64" s="207"/>
      <c r="G64" s="208">
        <f>SUM(G60:G63)</f>
        <v>0</v>
      </c>
      <c r="O64" s="195">
        <v>4</v>
      </c>
      <c r="BA64" s="209">
        <f>SUM(BA60:BA63)</f>
        <v>0</v>
      </c>
      <c r="BB64" s="209">
        <f>SUM(BB60:BB63)</f>
        <v>0</v>
      </c>
      <c r="BC64" s="209">
        <f>SUM(BC60:BC63)</f>
        <v>0</v>
      </c>
      <c r="BD64" s="209">
        <f>SUM(BD60:BD63)</f>
        <v>0</v>
      </c>
      <c r="BE64" s="209">
        <f>SUM(BE60:BE63)</f>
        <v>0</v>
      </c>
    </row>
    <row r="65" spans="1:104">
      <c r="A65" s="188" t="s">
        <v>72</v>
      </c>
      <c r="B65" s="189" t="s">
        <v>183</v>
      </c>
      <c r="C65" s="190" t="s">
        <v>184</v>
      </c>
      <c r="D65" s="191"/>
      <c r="E65" s="192"/>
      <c r="F65" s="192"/>
      <c r="G65" s="193"/>
      <c r="H65" s="194"/>
      <c r="I65" s="194"/>
      <c r="O65" s="195">
        <v>1</v>
      </c>
    </row>
    <row r="66" spans="1:104">
      <c r="A66" s="196">
        <v>41</v>
      </c>
      <c r="B66" s="197" t="s">
        <v>185</v>
      </c>
      <c r="C66" s="198" t="s">
        <v>186</v>
      </c>
      <c r="D66" s="199" t="s">
        <v>119</v>
      </c>
      <c r="E66" s="200">
        <v>24</v>
      </c>
      <c r="F66" s="200">
        <v>0</v>
      </c>
      <c r="G66" s="201">
        <f>E66*F66</f>
        <v>0</v>
      </c>
      <c r="O66" s="195">
        <v>2</v>
      </c>
      <c r="AA66" s="167">
        <v>1</v>
      </c>
      <c r="AB66" s="167">
        <v>7</v>
      </c>
      <c r="AC66" s="167">
        <v>7</v>
      </c>
      <c r="AZ66" s="167">
        <v>2</v>
      </c>
      <c r="BA66" s="167">
        <f>IF(AZ66=1,G66,0)</f>
        <v>0</v>
      </c>
      <c r="BB66" s="167">
        <f>IF(AZ66=2,G66,0)</f>
        <v>0</v>
      </c>
      <c r="BC66" s="167">
        <f>IF(AZ66=3,G66,0)</f>
        <v>0</v>
      </c>
      <c r="BD66" s="167">
        <f>IF(AZ66=4,G66,0)</f>
        <v>0</v>
      </c>
      <c r="BE66" s="167">
        <f>IF(AZ66=5,G66,0)</f>
        <v>0</v>
      </c>
      <c r="CA66" s="195">
        <v>1</v>
      </c>
      <c r="CB66" s="195">
        <v>7</v>
      </c>
      <c r="CZ66" s="167">
        <v>2.1700000000000001E-3</v>
      </c>
    </row>
    <row r="67" spans="1:104">
      <c r="A67" s="196">
        <v>42</v>
      </c>
      <c r="B67" s="197" t="s">
        <v>187</v>
      </c>
      <c r="C67" s="198" t="s">
        <v>188</v>
      </c>
      <c r="D67" s="199" t="s">
        <v>119</v>
      </c>
      <c r="E67" s="200">
        <v>3</v>
      </c>
      <c r="F67" s="200">
        <v>0</v>
      </c>
      <c r="G67" s="201">
        <f>E67*F67</f>
        <v>0</v>
      </c>
      <c r="O67" s="195">
        <v>2</v>
      </c>
      <c r="AA67" s="167">
        <v>1</v>
      </c>
      <c r="AB67" s="167">
        <v>7</v>
      </c>
      <c r="AC67" s="167">
        <v>7</v>
      </c>
      <c r="AZ67" s="167">
        <v>2</v>
      </c>
      <c r="BA67" s="167">
        <f>IF(AZ67=1,G67,0)</f>
        <v>0</v>
      </c>
      <c r="BB67" s="167">
        <f>IF(AZ67=2,G67,0)</f>
        <v>0</v>
      </c>
      <c r="BC67" s="167">
        <f>IF(AZ67=3,G67,0)</f>
        <v>0</v>
      </c>
      <c r="BD67" s="167">
        <f>IF(AZ67=4,G67,0)</f>
        <v>0</v>
      </c>
      <c r="BE67" s="167">
        <f>IF(AZ67=5,G67,0)</f>
        <v>0</v>
      </c>
      <c r="CA67" s="195">
        <v>1</v>
      </c>
      <c r="CB67" s="195">
        <v>7</v>
      </c>
      <c r="CZ67" s="167">
        <v>0</v>
      </c>
    </row>
    <row r="68" spans="1:104" ht="22.5">
      <c r="A68" s="196">
        <v>43</v>
      </c>
      <c r="B68" s="197" t="s">
        <v>189</v>
      </c>
      <c r="C68" s="198" t="s">
        <v>190</v>
      </c>
      <c r="D68" s="199" t="s">
        <v>119</v>
      </c>
      <c r="E68" s="200">
        <v>2</v>
      </c>
      <c r="F68" s="200">
        <v>0</v>
      </c>
      <c r="G68" s="201">
        <f>E68*F68</f>
        <v>0</v>
      </c>
      <c r="O68" s="195">
        <v>2</v>
      </c>
      <c r="AA68" s="167">
        <v>12</v>
      </c>
      <c r="AB68" s="167">
        <v>0</v>
      </c>
      <c r="AC68" s="167">
        <v>34</v>
      </c>
      <c r="AZ68" s="167">
        <v>2</v>
      </c>
      <c r="BA68" s="167">
        <f>IF(AZ68=1,G68,0)</f>
        <v>0</v>
      </c>
      <c r="BB68" s="167">
        <f>IF(AZ68=2,G68,0)</f>
        <v>0</v>
      </c>
      <c r="BC68" s="167">
        <f>IF(AZ68=3,G68,0)</f>
        <v>0</v>
      </c>
      <c r="BD68" s="167">
        <f>IF(AZ68=4,G68,0)</f>
        <v>0</v>
      </c>
      <c r="BE68" s="167">
        <f>IF(AZ68=5,G68,0)</f>
        <v>0</v>
      </c>
      <c r="CA68" s="195">
        <v>12</v>
      </c>
      <c r="CB68" s="195">
        <v>0</v>
      </c>
      <c r="CZ68" s="167">
        <v>0.05</v>
      </c>
    </row>
    <row r="69" spans="1:104" ht="22.5">
      <c r="A69" s="196">
        <v>44</v>
      </c>
      <c r="B69" s="197" t="s">
        <v>191</v>
      </c>
      <c r="C69" s="198" t="s">
        <v>192</v>
      </c>
      <c r="D69" s="199" t="s">
        <v>119</v>
      </c>
      <c r="E69" s="200">
        <v>3</v>
      </c>
      <c r="F69" s="200">
        <v>0</v>
      </c>
      <c r="G69" s="201">
        <f>E69*F69</f>
        <v>0</v>
      </c>
      <c r="O69" s="195">
        <v>2</v>
      </c>
      <c r="AA69" s="167">
        <v>12</v>
      </c>
      <c r="AB69" s="167">
        <v>0</v>
      </c>
      <c r="AC69" s="167">
        <v>35</v>
      </c>
      <c r="AZ69" s="167">
        <v>2</v>
      </c>
      <c r="BA69" s="167">
        <f>IF(AZ69=1,G69,0)</f>
        <v>0</v>
      </c>
      <c r="BB69" s="167">
        <f>IF(AZ69=2,G69,0)</f>
        <v>0</v>
      </c>
      <c r="BC69" s="167">
        <f>IF(AZ69=3,G69,0)</f>
        <v>0</v>
      </c>
      <c r="BD69" s="167">
        <f>IF(AZ69=4,G69,0)</f>
        <v>0</v>
      </c>
      <c r="BE69" s="167">
        <f>IF(AZ69=5,G69,0)</f>
        <v>0</v>
      </c>
      <c r="CA69" s="195">
        <v>12</v>
      </c>
      <c r="CB69" s="195">
        <v>0</v>
      </c>
      <c r="CZ69" s="167">
        <v>0.05</v>
      </c>
    </row>
    <row r="70" spans="1:104" ht="22.5">
      <c r="A70" s="196">
        <v>45</v>
      </c>
      <c r="B70" s="197" t="s">
        <v>193</v>
      </c>
      <c r="C70" s="198" t="s">
        <v>194</v>
      </c>
      <c r="D70" s="199" t="s">
        <v>119</v>
      </c>
      <c r="E70" s="200">
        <v>8</v>
      </c>
      <c r="F70" s="200">
        <v>0</v>
      </c>
      <c r="G70" s="201">
        <f>E70*F70</f>
        <v>0</v>
      </c>
      <c r="O70" s="195">
        <v>2</v>
      </c>
      <c r="AA70" s="167">
        <v>12</v>
      </c>
      <c r="AB70" s="167">
        <v>0</v>
      </c>
      <c r="AC70" s="167">
        <v>36</v>
      </c>
      <c r="AZ70" s="167">
        <v>2</v>
      </c>
      <c r="BA70" s="167">
        <f>IF(AZ70=1,G70,0)</f>
        <v>0</v>
      </c>
      <c r="BB70" s="167">
        <f>IF(AZ70=2,G70,0)</f>
        <v>0</v>
      </c>
      <c r="BC70" s="167">
        <f>IF(AZ70=3,G70,0)</f>
        <v>0</v>
      </c>
      <c r="BD70" s="167">
        <f>IF(AZ70=4,G70,0)</f>
        <v>0</v>
      </c>
      <c r="BE70" s="167">
        <f>IF(AZ70=5,G70,0)</f>
        <v>0</v>
      </c>
      <c r="CA70" s="195">
        <v>12</v>
      </c>
      <c r="CB70" s="195">
        <v>0</v>
      </c>
      <c r="CZ70" s="167">
        <v>0.05</v>
      </c>
    </row>
    <row r="71" spans="1:104" ht="22.5">
      <c r="A71" s="196">
        <v>46</v>
      </c>
      <c r="B71" s="197" t="s">
        <v>195</v>
      </c>
      <c r="C71" s="198" t="s">
        <v>196</v>
      </c>
      <c r="D71" s="199" t="s">
        <v>119</v>
      </c>
      <c r="E71" s="200">
        <v>8</v>
      </c>
      <c r="F71" s="200">
        <v>0</v>
      </c>
      <c r="G71" s="201">
        <f>E71*F71</f>
        <v>0</v>
      </c>
      <c r="O71" s="195">
        <v>2</v>
      </c>
      <c r="AA71" s="167">
        <v>12</v>
      </c>
      <c r="AB71" s="167">
        <v>0</v>
      </c>
      <c r="AC71" s="167">
        <v>37</v>
      </c>
      <c r="AZ71" s="167">
        <v>2</v>
      </c>
      <c r="BA71" s="167">
        <f>IF(AZ71=1,G71,0)</f>
        <v>0</v>
      </c>
      <c r="BB71" s="167">
        <f>IF(AZ71=2,G71,0)</f>
        <v>0</v>
      </c>
      <c r="BC71" s="167">
        <f>IF(AZ71=3,G71,0)</f>
        <v>0</v>
      </c>
      <c r="BD71" s="167">
        <f>IF(AZ71=4,G71,0)</f>
        <v>0</v>
      </c>
      <c r="BE71" s="167">
        <f>IF(AZ71=5,G71,0)</f>
        <v>0</v>
      </c>
      <c r="CA71" s="195">
        <v>12</v>
      </c>
      <c r="CB71" s="195">
        <v>0</v>
      </c>
      <c r="CZ71" s="167">
        <v>0.05</v>
      </c>
    </row>
    <row r="72" spans="1:104" ht="22.5">
      <c r="A72" s="196">
        <v>47</v>
      </c>
      <c r="B72" s="197" t="s">
        <v>197</v>
      </c>
      <c r="C72" s="198" t="s">
        <v>198</v>
      </c>
      <c r="D72" s="199" t="s">
        <v>119</v>
      </c>
      <c r="E72" s="200">
        <v>3</v>
      </c>
      <c r="F72" s="200">
        <v>0</v>
      </c>
      <c r="G72" s="201">
        <f>E72*F72</f>
        <v>0</v>
      </c>
      <c r="O72" s="195">
        <v>2</v>
      </c>
      <c r="AA72" s="167">
        <v>12</v>
      </c>
      <c r="AB72" s="167">
        <v>0</v>
      </c>
      <c r="AC72" s="167">
        <v>38</v>
      </c>
      <c r="AZ72" s="167">
        <v>2</v>
      </c>
      <c r="BA72" s="167">
        <f>IF(AZ72=1,G72,0)</f>
        <v>0</v>
      </c>
      <c r="BB72" s="167">
        <f>IF(AZ72=2,G72,0)</f>
        <v>0</v>
      </c>
      <c r="BC72" s="167">
        <f>IF(AZ72=3,G72,0)</f>
        <v>0</v>
      </c>
      <c r="BD72" s="167">
        <f>IF(AZ72=4,G72,0)</f>
        <v>0</v>
      </c>
      <c r="BE72" s="167">
        <f>IF(AZ72=5,G72,0)</f>
        <v>0</v>
      </c>
      <c r="CA72" s="195">
        <v>12</v>
      </c>
      <c r="CB72" s="195">
        <v>0</v>
      </c>
      <c r="CZ72" s="167">
        <v>0.05</v>
      </c>
    </row>
    <row r="73" spans="1:104" ht="22.5">
      <c r="A73" s="196">
        <v>48</v>
      </c>
      <c r="B73" s="197" t="s">
        <v>199</v>
      </c>
      <c r="C73" s="198" t="s">
        <v>200</v>
      </c>
      <c r="D73" s="199" t="s">
        <v>119</v>
      </c>
      <c r="E73" s="200">
        <v>3</v>
      </c>
      <c r="F73" s="200">
        <v>0</v>
      </c>
      <c r="G73" s="201">
        <f>E73*F73</f>
        <v>0</v>
      </c>
      <c r="O73" s="195">
        <v>2</v>
      </c>
      <c r="AA73" s="167">
        <v>12</v>
      </c>
      <c r="AB73" s="167">
        <v>0</v>
      </c>
      <c r="AC73" s="167">
        <v>40</v>
      </c>
      <c r="AZ73" s="167">
        <v>2</v>
      </c>
      <c r="BA73" s="167">
        <f>IF(AZ73=1,G73,0)</f>
        <v>0</v>
      </c>
      <c r="BB73" s="167">
        <f>IF(AZ73=2,G73,0)</f>
        <v>0</v>
      </c>
      <c r="BC73" s="167">
        <f>IF(AZ73=3,G73,0)</f>
        <v>0</v>
      </c>
      <c r="BD73" s="167">
        <f>IF(AZ73=4,G73,0)</f>
        <v>0</v>
      </c>
      <c r="BE73" s="167">
        <f>IF(AZ73=5,G73,0)</f>
        <v>0</v>
      </c>
      <c r="CA73" s="195">
        <v>12</v>
      </c>
      <c r="CB73" s="195">
        <v>0</v>
      </c>
      <c r="CZ73" s="167">
        <v>0.08</v>
      </c>
    </row>
    <row r="74" spans="1:104">
      <c r="A74" s="196">
        <v>49</v>
      </c>
      <c r="B74" s="197" t="s">
        <v>201</v>
      </c>
      <c r="C74" s="198" t="s">
        <v>202</v>
      </c>
      <c r="D74" s="199" t="s">
        <v>160</v>
      </c>
      <c r="E74" s="200">
        <v>1.4920800000000001</v>
      </c>
      <c r="F74" s="200">
        <v>0</v>
      </c>
      <c r="G74" s="201">
        <f>E74*F74</f>
        <v>0</v>
      </c>
      <c r="O74" s="195">
        <v>2</v>
      </c>
      <c r="AA74" s="167">
        <v>7</v>
      </c>
      <c r="AB74" s="167">
        <v>1001</v>
      </c>
      <c r="AC74" s="167">
        <v>5</v>
      </c>
      <c r="AZ74" s="167">
        <v>2</v>
      </c>
      <c r="BA74" s="167">
        <f>IF(AZ74=1,G74,0)</f>
        <v>0</v>
      </c>
      <c r="BB74" s="167">
        <f>IF(AZ74=2,G74,0)</f>
        <v>0</v>
      </c>
      <c r="BC74" s="167">
        <f>IF(AZ74=3,G74,0)</f>
        <v>0</v>
      </c>
      <c r="BD74" s="167">
        <f>IF(AZ74=4,G74,0)</f>
        <v>0</v>
      </c>
      <c r="BE74" s="167">
        <f>IF(AZ74=5,G74,0)</f>
        <v>0</v>
      </c>
      <c r="CA74" s="195">
        <v>7</v>
      </c>
      <c r="CB74" s="195">
        <v>1001</v>
      </c>
      <c r="CZ74" s="167">
        <v>0</v>
      </c>
    </row>
    <row r="75" spans="1:104">
      <c r="A75" s="202"/>
      <c r="B75" s="203" t="s">
        <v>73</v>
      </c>
      <c r="C75" s="204" t="str">
        <f>CONCATENATE(B65," ",C65)</f>
        <v>766 Konstrukce truhlářské</v>
      </c>
      <c r="D75" s="205"/>
      <c r="E75" s="206"/>
      <c r="F75" s="207"/>
      <c r="G75" s="208">
        <f>SUM(G65:G74)</f>
        <v>0</v>
      </c>
      <c r="O75" s="195">
        <v>4</v>
      </c>
      <c r="BA75" s="209">
        <f>SUM(BA65:BA74)</f>
        <v>0</v>
      </c>
      <c r="BB75" s="209">
        <f>SUM(BB65:BB74)</f>
        <v>0</v>
      </c>
      <c r="BC75" s="209">
        <f>SUM(BC65:BC74)</f>
        <v>0</v>
      </c>
      <c r="BD75" s="209">
        <f>SUM(BD65:BD74)</f>
        <v>0</v>
      </c>
      <c r="BE75" s="209">
        <f>SUM(BE65:BE74)</f>
        <v>0</v>
      </c>
    </row>
    <row r="76" spans="1:104">
      <c r="A76" s="188" t="s">
        <v>72</v>
      </c>
      <c r="B76" s="189" t="s">
        <v>203</v>
      </c>
      <c r="C76" s="190" t="s">
        <v>204</v>
      </c>
      <c r="D76" s="191"/>
      <c r="E76" s="192"/>
      <c r="F76" s="192"/>
      <c r="G76" s="193"/>
      <c r="H76" s="194"/>
      <c r="I76" s="194"/>
      <c r="O76" s="195">
        <v>1</v>
      </c>
    </row>
    <row r="77" spans="1:104">
      <c r="A77" s="196">
        <v>50</v>
      </c>
      <c r="B77" s="197" t="s">
        <v>142</v>
      </c>
      <c r="C77" s="198" t="s">
        <v>205</v>
      </c>
      <c r="D77" s="199" t="s">
        <v>119</v>
      </c>
      <c r="E77" s="200">
        <v>1</v>
      </c>
      <c r="F77" s="200">
        <v>0</v>
      </c>
      <c r="G77" s="201">
        <f>E77*F77</f>
        <v>0</v>
      </c>
      <c r="O77" s="195">
        <v>2</v>
      </c>
      <c r="AA77" s="167">
        <v>12</v>
      </c>
      <c r="AB77" s="167">
        <v>0</v>
      </c>
      <c r="AC77" s="167">
        <v>32</v>
      </c>
      <c r="AZ77" s="167">
        <v>2</v>
      </c>
      <c r="BA77" s="167">
        <f>IF(AZ77=1,G77,0)</f>
        <v>0</v>
      </c>
      <c r="BB77" s="167">
        <f>IF(AZ77=2,G77,0)</f>
        <v>0</v>
      </c>
      <c r="BC77" s="167">
        <f>IF(AZ77=3,G77,0)</f>
        <v>0</v>
      </c>
      <c r="BD77" s="167">
        <f>IF(AZ77=4,G77,0)</f>
        <v>0</v>
      </c>
      <c r="BE77" s="167">
        <f>IF(AZ77=5,G77,0)</f>
        <v>0</v>
      </c>
      <c r="CA77" s="195">
        <v>12</v>
      </c>
      <c r="CB77" s="195">
        <v>0</v>
      </c>
      <c r="CZ77" s="167">
        <v>0</v>
      </c>
    </row>
    <row r="78" spans="1:104">
      <c r="A78" s="202"/>
      <c r="B78" s="203" t="s">
        <v>73</v>
      </c>
      <c r="C78" s="204" t="str">
        <f>CONCATENATE(B76," ",C76)</f>
        <v>767 Konstrukce zámečnické</v>
      </c>
      <c r="D78" s="205"/>
      <c r="E78" s="206"/>
      <c r="F78" s="207"/>
      <c r="G78" s="208">
        <f>SUM(G76:G77)</f>
        <v>0</v>
      </c>
      <c r="O78" s="195">
        <v>4</v>
      </c>
      <c r="BA78" s="209">
        <f>SUM(BA76:BA77)</f>
        <v>0</v>
      </c>
      <c r="BB78" s="209">
        <f>SUM(BB76:BB77)</f>
        <v>0</v>
      </c>
      <c r="BC78" s="209">
        <f>SUM(BC76:BC77)</f>
        <v>0</v>
      </c>
      <c r="BD78" s="209">
        <f>SUM(BD76:BD77)</f>
        <v>0</v>
      </c>
      <c r="BE78" s="209">
        <f>SUM(BE76:BE77)</f>
        <v>0</v>
      </c>
    </row>
    <row r="79" spans="1:104">
      <c r="A79" s="188" t="s">
        <v>72</v>
      </c>
      <c r="B79" s="189" t="s">
        <v>206</v>
      </c>
      <c r="C79" s="190" t="s">
        <v>207</v>
      </c>
      <c r="D79" s="191"/>
      <c r="E79" s="192"/>
      <c r="F79" s="192"/>
      <c r="G79" s="193"/>
      <c r="H79" s="194"/>
      <c r="I79" s="194"/>
      <c r="O79" s="195">
        <v>1</v>
      </c>
    </row>
    <row r="80" spans="1:104">
      <c r="A80" s="196">
        <v>51</v>
      </c>
      <c r="B80" s="197" t="s">
        <v>208</v>
      </c>
      <c r="C80" s="198" t="s">
        <v>209</v>
      </c>
      <c r="D80" s="199" t="s">
        <v>92</v>
      </c>
      <c r="E80" s="200">
        <v>33.69</v>
      </c>
      <c r="F80" s="200">
        <v>0</v>
      </c>
      <c r="G80" s="201">
        <f>E80*F80</f>
        <v>0</v>
      </c>
      <c r="O80" s="195">
        <v>2</v>
      </c>
      <c r="AA80" s="167">
        <v>1</v>
      </c>
      <c r="AB80" s="167">
        <v>7</v>
      </c>
      <c r="AC80" s="167">
        <v>7</v>
      </c>
      <c r="AZ80" s="167">
        <v>2</v>
      </c>
      <c r="BA80" s="167">
        <f>IF(AZ80=1,G80,0)</f>
        <v>0</v>
      </c>
      <c r="BB80" s="167">
        <f>IF(AZ80=2,G80,0)</f>
        <v>0</v>
      </c>
      <c r="BC80" s="167">
        <f>IF(AZ80=3,G80,0)</f>
        <v>0</v>
      </c>
      <c r="BD80" s="167">
        <f>IF(AZ80=4,G80,0)</f>
        <v>0</v>
      </c>
      <c r="BE80" s="167">
        <f>IF(AZ80=5,G80,0)</f>
        <v>0</v>
      </c>
      <c r="CA80" s="195">
        <v>1</v>
      </c>
      <c r="CB80" s="195">
        <v>7</v>
      </c>
      <c r="CZ80" s="167">
        <v>1.3999999999999999E-4</v>
      </c>
    </row>
    <row r="81" spans="1:57">
      <c r="A81" s="202"/>
      <c r="B81" s="203" t="s">
        <v>73</v>
      </c>
      <c r="C81" s="204" t="str">
        <f>CONCATENATE(B79," ",C79)</f>
        <v>784 Malby</v>
      </c>
      <c r="D81" s="205"/>
      <c r="E81" s="206"/>
      <c r="F81" s="207"/>
      <c r="G81" s="208">
        <f>SUM(G79:G80)</f>
        <v>0</v>
      </c>
      <c r="O81" s="195">
        <v>4</v>
      </c>
      <c r="BA81" s="209">
        <f>SUM(BA79:BA80)</f>
        <v>0</v>
      </c>
      <c r="BB81" s="209">
        <f>SUM(BB79:BB80)</f>
        <v>0</v>
      </c>
      <c r="BC81" s="209">
        <f>SUM(BC79:BC80)</f>
        <v>0</v>
      </c>
      <c r="BD81" s="209">
        <f>SUM(BD79:BD80)</f>
        <v>0</v>
      </c>
      <c r="BE81" s="209">
        <f>SUM(BE79:BE80)</f>
        <v>0</v>
      </c>
    </row>
    <row r="82" spans="1:57">
      <c r="E82" s="167"/>
    </row>
    <row r="83" spans="1:57">
      <c r="E83" s="167"/>
    </row>
    <row r="84" spans="1:57">
      <c r="E84" s="167"/>
    </row>
    <row r="85" spans="1:57">
      <c r="E85" s="167"/>
    </row>
    <row r="86" spans="1:57">
      <c r="E86" s="167"/>
    </row>
    <row r="87" spans="1:57">
      <c r="E87" s="167"/>
    </row>
    <row r="88" spans="1:57">
      <c r="E88" s="167"/>
    </row>
    <row r="89" spans="1:57">
      <c r="E89" s="167"/>
    </row>
    <row r="90" spans="1:57">
      <c r="E90" s="167"/>
    </row>
    <row r="91" spans="1:57">
      <c r="E91" s="167"/>
    </row>
    <row r="92" spans="1:57">
      <c r="E92" s="167"/>
    </row>
    <row r="93" spans="1:57">
      <c r="E93" s="167"/>
    </row>
    <row r="94" spans="1:57">
      <c r="E94" s="167"/>
    </row>
    <row r="95" spans="1:57">
      <c r="E95" s="167"/>
    </row>
    <row r="96" spans="1:57">
      <c r="E96" s="167"/>
    </row>
    <row r="97" spans="1:7">
      <c r="E97" s="167"/>
    </row>
    <row r="98" spans="1:7">
      <c r="E98" s="167"/>
    </row>
    <row r="99" spans="1:7">
      <c r="E99" s="167"/>
    </row>
    <row r="100" spans="1:7">
      <c r="E100" s="167"/>
    </row>
    <row r="101" spans="1:7">
      <c r="E101" s="167"/>
    </row>
    <row r="102" spans="1:7">
      <c r="E102" s="167"/>
    </row>
    <row r="103" spans="1:7">
      <c r="E103" s="167"/>
    </row>
    <row r="104" spans="1:7">
      <c r="E104" s="167"/>
    </row>
    <row r="105" spans="1:7">
      <c r="A105" s="210"/>
      <c r="B105" s="210"/>
      <c r="C105" s="210"/>
      <c r="D105" s="210"/>
      <c r="E105" s="210"/>
      <c r="F105" s="210"/>
      <c r="G105" s="210"/>
    </row>
    <row r="106" spans="1:7">
      <c r="A106" s="210"/>
      <c r="B106" s="210"/>
      <c r="C106" s="210"/>
      <c r="D106" s="210"/>
      <c r="E106" s="210"/>
      <c r="F106" s="210"/>
      <c r="G106" s="210"/>
    </row>
    <row r="107" spans="1:7">
      <c r="A107" s="210"/>
      <c r="B107" s="210"/>
      <c r="C107" s="210"/>
      <c r="D107" s="210"/>
      <c r="E107" s="210"/>
      <c r="F107" s="210"/>
      <c r="G107" s="210"/>
    </row>
    <row r="108" spans="1:7">
      <c r="A108" s="210"/>
      <c r="B108" s="210"/>
      <c r="C108" s="210"/>
      <c r="D108" s="210"/>
      <c r="E108" s="210"/>
      <c r="F108" s="210"/>
      <c r="G108" s="210"/>
    </row>
    <row r="109" spans="1:7">
      <c r="E109" s="167"/>
    </row>
    <row r="110" spans="1:7">
      <c r="E110" s="167"/>
    </row>
    <row r="111" spans="1:7">
      <c r="E111" s="167"/>
    </row>
    <row r="112" spans="1:7">
      <c r="E112" s="167"/>
    </row>
    <row r="113" spans="5:5">
      <c r="E113" s="167"/>
    </row>
    <row r="114" spans="5:5">
      <c r="E114" s="167"/>
    </row>
    <row r="115" spans="5:5">
      <c r="E115" s="167"/>
    </row>
    <row r="116" spans="5:5">
      <c r="E116" s="167"/>
    </row>
    <row r="117" spans="5:5">
      <c r="E117" s="167"/>
    </row>
    <row r="118" spans="5:5">
      <c r="E118" s="167"/>
    </row>
    <row r="119" spans="5:5">
      <c r="E119" s="167"/>
    </row>
    <row r="120" spans="5:5">
      <c r="E120" s="167"/>
    </row>
    <row r="121" spans="5:5">
      <c r="E121" s="167"/>
    </row>
    <row r="122" spans="5:5">
      <c r="E122" s="167"/>
    </row>
    <row r="123" spans="5:5">
      <c r="E123" s="167"/>
    </row>
    <row r="124" spans="5:5">
      <c r="E124" s="167"/>
    </row>
    <row r="125" spans="5:5">
      <c r="E125" s="167"/>
    </row>
    <row r="126" spans="5:5">
      <c r="E126" s="167"/>
    </row>
    <row r="127" spans="5:5">
      <c r="E127" s="167"/>
    </row>
    <row r="128" spans="5:5">
      <c r="E128" s="167"/>
    </row>
    <row r="129" spans="1:7">
      <c r="E129" s="167"/>
    </row>
    <row r="130" spans="1:7">
      <c r="E130" s="167"/>
    </row>
    <row r="131" spans="1:7">
      <c r="E131" s="167"/>
    </row>
    <row r="132" spans="1:7">
      <c r="E132" s="167"/>
    </row>
    <row r="133" spans="1:7">
      <c r="E133" s="167"/>
    </row>
    <row r="134" spans="1:7">
      <c r="E134" s="167"/>
    </row>
    <row r="135" spans="1:7">
      <c r="E135" s="167"/>
    </row>
    <row r="136" spans="1:7">
      <c r="E136" s="167"/>
    </row>
    <row r="137" spans="1:7">
      <c r="E137" s="167"/>
    </row>
    <row r="138" spans="1:7">
      <c r="E138" s="167"/>
    </row>
    <row r="139" spans="1:7">
      <c r="E139" s="167"/>
    </row>
    <row r="140" spans="1:7">
      <c r="A140" s="211"/>
      <c r="B140" s="211"/>
    </row>
    <row r="141" spans="1:7">
      <c r="A141" s="210"/>
      <c r="B141" s="210"/>
      <c r="C141" s="213"/>
      <c r="D141" s="213"/>
      <c r="E141" s="214"/>
      <c r="F141" s="213"/>
      <c r="G141" s="215"/>
    </row>
    <row r="142" spans="1:7">
      <c r="A142" s="216"/>
      <c r="B142" s="216"/>
      <c r="C142" s="210"/>
      <c r="D142" s="210"/>
      <c r="E142" s="217"/>
      <c r="F142" s="210"/>
      <c r="G142" s="210"/>
    </row>
    <row r="143" spans="1:7">
      <c r="A143" s="210"/>
      <c r="B143" s="210"/>
      <c r="C143" s="210"/>
      <c r="D143" s="210"/>
      <c r="E143" s="217"/>
      <c r="F143" s="210"/>
      <c r="G143" s="210"/>
    </row>
    <row r="144" spans="1:7">
      <c r="A144" s="210"/>
      <c r="B144" s="210"/>
      <c r="C144" s="210"/>
      <c r="D144" s="210"/>
      <c r="E144" s="217"/>
      <c r="F144" s="210"/>
      <c r="G144" s="210"/>
    </row>
    <row r="145" spans="1:7">
      <c r="A145" s="210"/>
      <c r="B145" s="210"/>
      <c r="C145" s="210"/>
      <c r="D145" s="210"/>
      <c r="E145" s="217"/>
      <c r="F145" s="210"/>
      <c r="G145" s="210"/>
    </row>
    <row r="146" spans="1:7">
      <c r="A146" s="210"/>
      <c r="B146" s="210"/>
      <c r="C146" s="210"/>
      <c r="D146" s="210"/>
      <c r="E146" s="217"/>
      <c r="F146" s="210"/>
      <c r="G146" s="210"/>
    </row>
    <row r="147" spans="1:7">
      <c r="A147" s="210"/>
      <c r="B147" s="210"/>
      <c r="C147" s="210"/>
      <c r="D147" s="210"/>
      <c r="E147" s="217"/>
      <c r="F147" s="210"/>
      <c r="G147" s="210"/>
    </row>
    <row r="148" spans="1:7">
      <c r="A148" s="210"/>
      <c r="B148" s="210"/>
      <c r="C148" s="210"/>
      <c r="D148" s="210"/>
      <c r="E148" s="217"/>
      <c r="F148" s="210"/>
      <c r="G148" s="210"/>
    </row>
    <row r="149" spans="1:7">
      <c r="A149" s="210"/>
      <c r="B149" s="210"/>
      <c r="C149" s="210"/>
      <c r="D149" s="210"/>
      <c r="E149" s="217"/>
      <c r="F149" s="210"/>
      <c r="G149" s="210"/>
    </row>
    <row r="150" spans="1:7">
      <c r="A150" s="210"/>
      <c r="B150" s="210"/>
      <c r="C150" s="210"/>
      <c r="D150" s="210"/>
      <c r="E150" s="217"/>
      <c r="F150" s="210"/>
      <c r="G150" s="210"/>
    </row>
    <row r="151" spans="1:7">
      <c r="A151" s="210"/>
      <c r="B151" s="210"/>
      <c r="C151" s="210"/>
      <c r="D151" s="210"/>
      <c r="E151" s="217"/>
      <c r="F151" s="210"/>
      <c r="G151" s="210"/>
    </row>
    <row r="152" spans="1:7">
      <c r="A152" s="210"/>
      <c r="B152" s="210"/>
      <c r="C152" s="210"/>
      <c r="D152" s="210"/>
      <c r="E152" s="217"/>
      <c r="F152" s="210"/>
      <c r="G152" s="210"/>
    </row>
    <row r="153" spans="1:7">
      <c r="A153" s="210"/>
      <c r="B153" s="210"/>
      <c r="C153" s="210"/>
      <c r="D153" s="210"/>
      <c r="E153" s="217"/>
      <c r="F153" s="210"/>
      <c r="G153" s="210"/>
    </row>
    <row r="154" spans="1:7">
      <c r="A154" s="210"/>
      <c r="B154" s="210"/>
      <c r="C154" s="210"/>
      <c r="D154" s="210"/>
      <c r="E154" s="217"/>
      <c r="F154" s="210"/>
      <c r="G154" s="21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2014-02-10T05:43:36Z</dcterms:created>
  <dcterms:modified xsi:type="dcterms:W3CDTF">2014-02-10T05:44:36Z</dcterms:modified>
</cp:coreProperties>
</file>